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wdp" ContentType="image/vnd.ms-photo"/>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6" rupBuild="27526"/>
  <workbookPr codeName="ThisWorkbook" autoCompressPictures="0"/>
  <bookViews>
    <workbookView xWindow="0" yWindow="0" windowWidth="25600" windowHeight="16060" tabRatio="500"/>
  </bookViews>
  <sheets>
    <sheet name="4 Day Program" sheetId="1" r:id="rId1"/>
    <sheet name="Sheet6" sheetId="9" state="hidden" r:id="rId2"/>
    <sheet name="Exercise List" sheetId="2" r:id="rId3"/>
    <sheet name="Athlete Max Sheet" sheetId="3" r:id="rId4"/>
  </sheets>
  <definedNames>
    <definedName name="ACTIVEMAX">'4 Day Program'!$C$1:$J$3</definedName>
    <definedName name="Athletes">AthletesMax[Athlete Name]</definedName>
    <definedName name="Categories">'Exercise List'!$A$1:$H$1</definedName>
    <definedName name="MAXES">AthletesMax[[#Headers],[BP]:[TBDL]]</definedName>
  </definedName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A4" i="1" l="1"/>
  <c r="K2" i="1"/>
  <c r="C1" i="9"/>
  <c r="S4" i="1"/>
  <c r="A2" i="1"/>
  <c r="Q1" i="1"/>
  <c r="J2" i="1"/>
  <c r="I2" i="1"/>
  <c r="H2" i="1"/>
  <c r="G2" i="1"/>
  <c r="F2" i="1"/>
  <c r="E2" i="1"/>
  <c r="D2" i="1"/>
  <c r="C2" i="1"/>
  <c r="C1" i="1"/>
  <c r="C3" i="1"/>
  <c r="P42" i="1"/>
  <c r="AC42" i="1"/>
  <c r="Y42" i="1"/>
  <c r="U42" i="1"/>
  <c r="AC41" i="1"/>
  <c r="Y41" i="1"/>
  <c r="U41" i="1"/>
  <c r="AC40" i="1"/>
  <c r="Y40" i="1"/>
  <c r="U40" i="1"/>
  <c r="P39" i="1"/>
  <c r="AC39" i="1"/>
  <c r="Y39" i="1"/>
  <c r="U39" i="1"/>
  <c r="AC38" i="1"/>
  <c r="Y38" i="1"/>
  <c r="U38" i="1"/>
  <c r="AC37" i="1"/>
  <c r="Y37" i="1"/>
  <c r="U37" i="1"/>
  <c r="P36" i="1"/>
  <c r="AC36" i="1"/>
  <c r="Y36" i="1"/>
  <c r="U36" i="1"/>
  <c r="AC35" i="1"/>
  <c r="Y35" i="1"/>
  <c r="U35" i="1"/>
  <c r="AC34" i="1"/>
  <c r="Y34" i="1"/>
  <c r="U34" i="1"/>
  <c r="P33" i="1"/>
  <c r="AC33" i="1"/>
  <c r="Y33" i="1"/>
  <c r="U33" i="1"/>
  <c r="AC32" i="1"/>
  <c r="Y32" i="1"/>
  <c r="U32" i="1"/>
  <c r="AC31" i="1"/>
  <c r="Y31" i="1"/>
  <c r="U31" i="1"/>
  <c r="P26" i="1"/>
  <c r="AC29" i="1"/>
  <c r="Y29" i="1"/>
  <c r="U29" i="1"/>
  <c r="AC28" i="1"/>
  <c r="Y28" i="1"/>
  <c r="U28" i="1"/>
  <c r="AC27" i="1"/>
  <c r="Y27" i="1"/>
  <c r="U27" i="1"/>
  <c r="AC26" i="1"/>
  <c r="Y26" i="1"/>
  <c r="U26" i="1"/>
  <c r="AC25" i="1"/>
  <c r="Y25" i="1"/>
  <c r="U25" i="1"/>
  <c r="AC24" i="1"/>
  <c r="Y24" i="1"/>
  <c r="U24" i="1"/>
  <c r="P20" i="1"/>
  <c r="AC23" i="1"/>
  <c r="Y23" i="1"/>
  <c r="U23" i="1"/>
  <c r="AC22" i="1"/>
  <c r="Y22" i="1"/>
  <c r="U22" i="1"/>
  <c r="AC21" i="1"/>
  <c r="Y21" i="1"/>
  <c r="U21" i="1"/>
  <c r="AC20" i="1"/>
  <c r="Y20" i="1"/>
  <c r="U20" i="1"/>
  <c r="AC19" i="1"/>
  <c r="Y19" i="1"/>
  <c r="U19" i="1"/>
  <c r="AC18" i="1"/>
  <c r="Y18" i="1"/>
  <c r="U18" i="1"/>
  <c r="P14" i="1"/>
  <c r="AC17" i="1"/>
  <c r="Y17" i="1"/>
  <c r="U17" i="1"/>
  <c r="AC16" i="1"/>
  <c r="Y16" i="1"/>
  <c r="U16" i="1"/>
  <c r="AC15" i="1"/>
  <c r="Y15" i="1"/>
  <c r="U15" i="1"/>
  <c r="AC14" i="1"/>
  <c r="Y14" i="1"/>
  <c r="U14" i="1"/>
  <c r="AC13" i="1"/>
  <c r="Y13" i="1"/>
  <c r="U13" i="1"/>
  <c r="AC12" i="1"/>
  <c r="Y12" i="1"/>
  <c r="U12" i="1"/>
  <c r="A42" i="1"/>
  <c r="BG42" i="1"/>
  <c r="BC42" i="1"/>
  <c r="AY42" i="1"/>
  <c r="AT42" i="1"/>
  <c r="BG41" i="1"/>
  <c r="BC41" i="1"/>
  <c r="AY41" i="1"/>
  <c r="BG40" i="1"/>
  <c r="BC40" i="1"/>
  <c r="AY40" i="1"/>
  <c r="A39" i="1"/>
  <c r="BG39" i="1"/>
  <c r="BC39" i="1"/>
  <c r="AY39" i="1"/>
  <c r="AT39" i="1"/>
  <c r="BG38" i="1"/>
  <c r="BC38" i="1"/>
  <c r="AY38" i="1"/>
  <c r="BG37" i="1"/>
  <c r="BC37" i="1"/>
  <c r="AY37" i="1"/>
  <c r="A36" i="1"/>
  <c r="BG36" i="1"/>
  <c r="BC36" i="1"/>
  <c r="AY36" i="1"/>
  <c r="AT36" i="1"/>
  <c r="BG35" i="1"/>
  <c r="BC35" i="1"/>
  <c r="AY35" i="1"/>
  <c r="BG34" i="1"/>
  <c r="BC34" i="1"/>
  <c r="AY34" i="1"/>
  <c r="A33" i="1"/>
  <c r="BG33" i="1"/>
  <c r="BC33" i="1"/>
  <c r="AY33" i="1"/>
  <c r="AT33" i="1"/>
  <c r="BG32" i="1"/>
  <c r="BC32" i="1"/>
  <c r="AY32" i="1"/>
  <c r="BG31" i="1"/>
  <c r="BC31" i="1"/>
  <c r="AY31" i="1"/>
  <c r="A26" i="1"/>
  <c r="BG29" i="1"/>
  <c r="BC29" i="1"/>
  <c r="AY29" i="1"/>
  <c r="BG28" i="1"/>
  <c r="BC28" i="1"/>
  <c r="AY28" i="1"/>
  <c r="BG27" i="1"/>
  <c r="BC27" i="1"/>
  <c r="AY27" i="1"/>
  <c r="BG26" i="1"/>
  <c r="BC26" i="1"/>
  <c r="AY26" i="1"/>
  <c r="AT26" i="1"/>
  <c r="BG25" i="1"/>
  <c r="BC25" i="1"/>
  <c r="AY25" i="1"/>
  <c r="BG24" i="1"/>
  <c r="BC24" i="1"/>
  <c r="AY24" i="1"/>
  <c r="A20" i="1"/>
  <c r="BG23" i="1"/>
  <c r="BC23" i="1"/>
  <c r="AY23" i="1"/>
  <c r="BG22" i="1"/>
  <c r="BC22" i="1"/>
  <c r="AY22" i="1"/>
  <c r="BG21" i="1"/>
  <c r="BC21" i="1"/>
  <c r="AY21" i="1"/>
  <c r="BG20" i="1"/>
  <c r="BC20" i="1"/>
  <c r="AY20" i="1"/>
  <c r="AT20" i="1"/>
  <c r="BG19" i="1"/>
  <c r="BC19" i="1"/>
  <c r="AY19" i="1"/>
  <c r="BG18" i="1"/>
  <c r="BC18" i="1"/>
  <c r="AY18" i="1"/>
  <c r="A14" i="1"/>
  <c r="BG17" i="1"/>
  <c r="BC17" i="1"/>
  <c r="AY17" i="1"/>
  <c r="BG16" i="1"/>
  <c r="BC16" i="1"/>
  <c r="AY16" i="1"/>
  <c r="BG15" i="1"/>
  <c r="BC15" i="1"/>
  <c r="AY15" i="1"/>
  <c r="BG14" i="1"/>
  <c r="BC14" i="1"/>
  <c r="AY14" i="1"/>
  <c r="AT14" i="1"/>
  <c r="BG13" i="1"/>
  <c r="BC13" i="1"/>
  <c r="AY13" i="1"/>
  <c r="BG12" i="1"/>
  <c r="BC12" i="1"/>
  <c r="AY12" i="1"/>
  <c r="AR42" i="1"/>
  <c r="AN42" i="1"/>
  <c r="AJ42" i="1"/>
  <c r="AE42" i="1"/>
  <c r="AR41" i="1"/>
  <c r="AN41" i="1"/>
  <c r="AJ41" i="1"/>
  <c r="AR40" i="1"/>
  <c r="AN40" i="1"/>
  <c r="AJ40" i="1"/>
  <c r="AR39" i="1"/>
  <c r="AN39" i="1"/>
  <c r="AJ39" i="1"/>
  <c r="AE39" i="1"/>
  <c r="AR38" i="1"/>
  <c r="AN38" i="1"/>
  <c r="AJ38" i="1"/>
  <c r="AR37" i="1"/>
  <c r="AN37" i="1"/>
  <c r="AJ37" i="1"/>
  <c r="AR36" i="1"/>
  <c r="AN36" i="1"/>
  <c r="AJ36" i="1"/>
  <c r="AE36" i="1"/>
  <c r="AR35" i="1"/>
  <c r="AN35" i="1"/>
  <c r="AJ35" i="1"/>
  <c r="AR34" i="1"/>
  <c r="AN34" i="1"/>
  <c r="AJ34" i="1"/>
  <c r="AR33" i="1"/>
  <c r="AN33" i="1"/>
  <c r="AJ33" i="1"/>
  <c r="AE33" i="1"/>
  <c r="AR32" i="1"/>
  <c r="AN32" i="1"/>
  <c r="AJ32" i="1"/>
  <c r="AR31" i="1"/>
  <c r="AN31" i="1"/>
  <c r="AJ31" i="1"/>
  <c r="AR29" i="1"/>
  <c r="AN29" i="1"/>
  <c r="AJ29" i="1"/>
  <c r="AR28" i="1"/>
  <c r="AN28" i="1"/>
  <c r="AJ28" i="1"/>
  <c r="AR27" i="1"/>
  <c r="AN27" i="1"/>
  <c r="AJ27" i="1"/>
  <c r="AR26" i="1"/>
  <c r="AN26" i="1"/>
  <c r="AJ26" i="1"/>
  <c r="AE26" i="1"/>
  <c r="AR25" i="1"/>
  <c r="AN25" i="1"/>
  <c r="AJ25" i="1"/>
  <c r="AR24" i="1"/>
  <c r="AN24" i="1"/>
  <c r="AJ24" i="1"/>
  <c r="AR23" i="1"/>
  <c r="AN23" i="1"/>
  <c r="AJ23" i="1"/>
  <c r="AR22" i="1"/>
  <c r="AN22" i="1"/>
  <c r="AJ22" i="1"/>
  <c r="AR21" i="1"/>
  <c r="AN21" i="1"/>
  <c r="AJ21" i="1"/>
  <c r="AR20" i="1"/>
  <c r="AN20" i="1"/>
  <c r="AJ20" i="1"/>
  <c r="AE20" i="1"/>
  <c r="AR19" i="1"/>
  <c r="AN19" i="1"/>
  <c r="AJ19" i="1"/>
  <c r="AR18" i="1"/>
  <c r="AN18" i="1"/>
  <c r="AJ18" i="1"/>
  <c r="AR17" i="1"/>
  <c r="AN17" i="1"/>
  <c r="AJ17" i="1"/>
  <c r="AR16" i="1"/>
  <c r="AN16" i="1"/>
  <c r="AJ16" i="1"/>
  <c r="AR15" i="1"/>
  <c r="AN15" i="1"/>
  <c r="AJ15" i="1"/>
  <c r="AR14" i="1"/>
  <c r="AN14" i="1"/>
  <c r="AJ14" i="1"/>
  <c r="AE14" i="1"/>
  <c r="AR13" i="1"/>
  <c r="AN13" i="1"/>
  <c r="AJ13" i="1"/>
  <c r="AR12" i="1"/>
  <c r="AN12" i="1"/>
  <c r="AJ12" i="1"/>
  <c r="N29" i="1"/>
  <c r="N28" i="1"/>
  <c r="N27" i="1"/>
  <c r="N26" i="1"/>
  <c r="N25" i="1"/>
  <c r="N24" i="1"/>
  <c r="N23" i="1"/>
  <c r="N22" i="1"/>
  <c r="N21" i="1"/>
  <c r="N20" i="1"/>
  <c r="N19" i="1"/>
  <c r="N18" i="1"/>
  <c r="J29" i="1"/>
  <c r="J28" i="1"/>
  <c r="J27" i="1"/>
  <c r="J26" i="1"/>
  <c r="J25" i="1"/>
  <c r="J24" i="1"/>
  <c r="J23" i="1"/>
  <c r="J22" i="1"/>
  <c r="J21" i="1"/>
  <c r="J20" i="1"/>
  <c r="J19" i="1"/>
  <c r="J18" i="1"/>
  <c r="N42" i="1"/>
  <c r="N41" i="1"/>
  <c r="N40" i="1"/>
  <c r="N39" i="1"/>
  <c r="N38" i="1"/>
  <c r="N37" i="1"/>
  <c r="N36" i="1"/>
  <c r="N35" i="1"/>
  <c r="N34" i="1"/>
  <c r="N33" i="1"/>
  <c r="N32" i="1"/>
  <c r="N31" i="1"/>
  <c r="J42" i="1"/>
  <c r="J41" i="1"/>
  <c r="J40" i="1"/>
  <c r="J39" i="1"/>
  <c r="J38" i="1"/>
  <c r="J37" i="1"/>
  <c r="J36" i="1"/>
  <c r="J35" i="1"/>
  <c r="J34" i="1"/>
  <c r="J33" i="1"/>
  <c r="J32" i="1"/>
  <c r="J31" i="1"/>
  <c r="F41" i="1"/>
  <c r="F42" i="1"/>
  <c r="F38" i="1"/>
  <c r="F39" i="1"/>
  <c r="F35" i="1"/>
  <c r="F36" i="1"/>
  <c r="F32" i="1"/>
  <c r="F33" i="1"/>
  <c r="F25" i="1"/>
  <c r="F26" i="1"/>
  <c r="F27" i="1"/>
  <c r="F28" i="1"/>
  <c r="F29" i="1"/>
  <c r="F19" i="1"/>
  <c r="F20" i="1"/>
  <c r="F21" i="1"/>
  <c r="F22" i="1"/>
  <c r="F23" i="1"/>
  <c r="F40" i="1"/>
  <c r="F37" i="1"/>
  <c r="F34" i="1"/>
  <c r="F31" i="1"/>
  <c r="F24" i="1"/>
  <c r="F18" i="1"/>
  <c r="N17" i="1"/>
  <c r="N16" i="1"/>
  <c r="N15" i="1"/>
  <c r="N14" i="1"/>
  <c r="N13" i="1"/>
  <c r="N12" i="1"/>
  <c r="J17" i="1"/>
  <c r="J16" i="1"/>
  <c r="J15" i="1"/>
  <c r="J14" i="1"/>
  <c r="J13" i="1"/>
  <c r="J12" i="1"/>
  <c r="F13" i="1"/>
  <c r="F14" i="1"/>
  <c r="F15" i="1"/>
  <c r="F16" i="1"/>
  <c r="F17" i="1"/>
  <c r="F12" i="1"/>
  <c r="D3" i="1"/>
  <c r="E3" i="1"/>
  <c r="F3" i="1"/>
  <c r="G3" i="1"/>
  <c r="H3" i="1"/>
  <c r="I3" i="1"/>
  <c r="J3" i="1"/>
  <c r="D1" i="1"/>
  <c r="E1" i="1"/>
  <c r="F1" i="1"/>
  <c r="G1" i="1"/>
  <c r="H1" i="1"/>
  <c r="I1" i="1"/>
  <c r="J1" i="1"/>
</calcChain>
</file>

<file path=xl/sharedStrings.xml><?xml version="1.0" encoding="utf-8"?>
<sst xmlns="http://schemas.openxmlformats.org/spreadsheetml/2006/main" count="253" uniqueCount="59">
  <si>
    <t>Exercise</t>
  </si>
  <si>
    <t xml:space="preserve">% </t>
  </si>
  <si>
    <t>Sets</t>
  </si>
  <si>
    <t>Reps</t>
  </si>
  <si>
    <t>WT</t>
  </si>
  <si>
    <t>Maxes</t>
  </si>
  <si>
    <t>Current Max</t>
  </si>
  <si>
    <t>Training Max</t>
  </si>
  <si>
    <t>% Regulator</t>
  </si>
  <si>
    <t>Day 1</t>
  </si>
  <si>
    <t>Week 1</t>
  </si>
  <si>
    <t>Week 2</t>
  </si>
  <si>
    <t>Week 3</t>
  </si>
  <si>
    <t>Accessory</t>
  </si>
  <si>
    <t>Finisher</t>
  </si>
  <si>
    <t>Day 2</t>
  </si>
  <si>
    <t>Day 3</t>
  </si>
  <si>
    <t>Day 4</t>
  </si>
  <si>
    <t>Upper_Push</t>
  </si>
  <si>
    <t>Upper_Pull</t>
  </si>
  <si>
    <t>Squats</t>
  </si>
  <si>
    <t>Olympic</t>
  </si>
  <si>
    <t>Single_Leg</t>
  </si>
  <si>
    <t>Posterior_Chain</t>
  </si>
  <si>
    <t>Corrective</t>
  </si>
  <si>
    <t>Core</t>
  </si>
  <si>
    <t>Bench Press</t>
  </si>
  <si>
    <t>Incline Bench Press</t>
  </si>
  <si>
    <t>DB Bench Press</t>
  </si>
  <si>
    <t>ALT DB Bench Press</t>
  </si>
  <si>
    <t>Incline DB Bench Press</t>
  </si>
  <si>
    <t>Pushups</t>
  </si>
  <si>
    <t>Elevated Pushups</t>
  </si>
  <si>
    <t>Weighted Pushups</t>
  </si>
  <si>
    <t>Pullups</t>
  </si>
  <si>
    <t>DB Rows</t>
  </si>
  <si>
    <t>BB Rows</t>
  </si>
  <si>
    <t>Inverted Rows</t>
  </si>
  <si>
    <t>TRX Row</t>
  </si>
  <si>
    <t>Alt DB Row</t>
  </si>
  <si>
    <t>Athlete Name</t>
  </si>
  <si>
    <t>BP</t>
  </si>
  <si>
    <t>SQ</t>
  </si>
  <si>
    <t>DL</t>
  </si>
  <si>
    <t>FS</t>
  </si>
  <si>
    <t>PC</t>
  </si>
  <si>
    <t>SN</t>
  </si>
  <si>
    <t>MP</t>
  </si>
  <si>
    <t>TBDL</t>
  </si>
  <si>
    <t>John</t>
  </si>
  <si>
    <t>Bill</t>
  </si>
  <si>
    <t>Bob</t>
  </si>
  <si>
    <t>Harry</t>
  </si>
  <si>
    <t>BLANK</t>
  </si>
  <si>
    <t>Sleep?</t>
  </si>
  <si>
    <t>Energy?</t>
  </si>
  <si>
    <t>Mood?</t>
  </si>
  <si>
    <t>Soreness?</t>
  </si>
  <si>
    <t>1-5:</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</si>
</sst>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Calibri"/>
      <family val="2"/>
      <scheme val="minor"/>
    </font>
    <font>
      <sz val="12"/>
      <color theme="1"/>
      <name val="Calibri"/>
      <family val="2"/>
      <scheme val="minor"/>
    </font>
    <font>
      <sz val="12"/>
      <color theme="0"/>
      <name val="Calibri"/>
      <family val="2"/>
      <scheme val="minor"/>
    </font>
    <font>
      <sz val="8"/>
      <name val="Calibri"/>
      <family val="2"/>
      <scheme val="minor"/>
    </font>
    <font>
      <sz val="28"/>
      <color theme="1"/>
      <name val="Calibri"/>
      <family val="2"/>
      <scheme val="minor"/>
    </font>
    <font>
      <sz val="13"/>
      <color rgb="FF000000"/>
      <name val="Lucida Grande"/>
    </font>
  </fonts>
  <fills count="9">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EE4F9C"/>
        <bgColor indexed="64"/>
      </patternFill>
    </fill>
  </fills>
  <borders count="38">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bottom/>
      <diagonal/>
    </border>
    <border>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s>
  <cellStyleXfs count="2">
    <xf numFmtId="0" fontId="0" fillId="0" borderId="0"/>
    <xf numFmtId="9" fontId="1" fillId="0" borderId="0" applyFont="0" applyFill="0" applyBorder="0" applyAlignment="0" applyProtection="0"/>
  </cellStyleXfs>
  <cellXfs count="105">
    <xf numFmtId="0" fontId="0" fillId="0" borderId="0" xfId="0"/>
    <xf numFmtId="0" fontId="0" fillId="0" borderId="0" xfId="0" applyAlignment="1">
      <alignment shrinkToFit="1"/>
    </xf>
    <xf numFmtId="0" fontId="0" fillId="0" borderId="13" xfId="0" applyBorder="1" applyAlignment="1">
      <alignment shrinkToFit="1"/>
    </xf>
    <xf numFmtId="0" fontId="0" fillId="0" borderId="14"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9" xfId="0" applyBorder="1" applyAlignment="1">
      <alignment shrinkToFit="1"/>
    </xf>
    <xf numFmtId="0" fontId="0" fillId="0" borderId="10" xfId="0" applyBorder="1" applyAlignment="1">
      <alignment shrinkToFit="1"/>
    </xf>
    <xf numFmtId="0" fontId="0" fillId="0" borderId="11" xfId="0" applyBorder="1" applyAlignment="1">
      <alignment shrinkToFit="1"/>
    </xf>
    <xf numFmtId="0" fontId="0" fillId="0" borderId="18" xfId="0" applyBorder="1" applyAlignment="1">
      <alignment shrinkToFit="1"/>
    </xf>
    <xf numFmtId="0" fontId="0" fillId="0" borderId="19" xfId="0" applyBorder="1" applyAlignment="1">
      <alignment shrinkToFit="1"/>
    </xf>
    <xf numFmtId="0" fontId="0" fillId="4" borderId="2" xfId="0" applyFill="1" applyBorder="1" applyAlignment="1">
      <alignment shrinkToFit="1"/>
    </xf>
    <xf numFmtId="0" fontId="0" fillId="0" borderId="22" xfId="0" applyBorder="1" applyAlignment="1">
      <alignment shrinkToFit="1"/>
    </xf>
    <xf numFmtId="0" fontId="0" fillId="4" borderId="22" xfId="0" applyFill="1" applyBorder="1" applyAlignment="1">
      <alignment shrinkToFit="1"/>
    </xf>
    <xf numFmtId="0" fontId="0" fillId="4" borderId="3" xfId="0" applyFill="1" applyBorder="1" applyAlignment="1">
      <alignment shrinkToFit="1"/>
    </xf>
    <xf numFmtId="0" fontId="0" fillId="0" borderId="12" xfId="0" applyBorder="1" applyAlignment="1">
      <alignment horizontal="center" vertical="center" shrinkToFit="1"/>
    </xf>
    <xf numFmtId="0" fontId="0" fillId="0" borderId="17" xfId="0" applyBorder="1" applyAlignment="1">
      <alignment horizontal="center" vertical="center" shrinkToFit="1"/>
    </xf>
    <xf numFmtId="0" fontId="0" fillId="0" borderId="28" xfId="0" applyBorder="1" applyAlignment="1">
      <alignment shrinkToFit="1"/>
    </xf>
    <xf numFmtId="0" fontId="0" fillId="0" borderId="36" xfId="0" applyBorder="1" applyAlignment="1">
      <alignment shrinkToFit="1"/>
    </xf>
    <xf numFmtId="0" fontId="0" fillId="0" borderId="37" xfId="0" applyBorder="1" applyAlignment="1">
      <alignment shrinkToFit="1"/>
    </xf>
    <xf numFmtId="0" fontId="0" fillId="0" borderId="1" xfId="0" applyBorder="1" applyAlignment="1">
      <alignment shrinkToFit="1"/>
    </xf>
    <xf numFmtId="0" fontId="0" fillId="6" borderId="0" xfId="0" applyFill="1" applyAlignment="1">
      <alignment shrinkToFit="1"/>
    </xf>
    <xf numFmtId="0" fontId="2" fillId="2" borderId="33"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0" fillId="0" borderId="0" xfId="0" applyAlignment="1">
      <alignment horizontal="center" vertical="center" wrapText="1"/>
    </xf>
    <xf numFmtId="0" fontId="0" fillId="7" borderId="0" xfId="0" applyFill="1" applyAlignment="1">
      <alignment shrinkToFit="1"/>
    </xf>
    <xf numFmtId="9" fontId="0" fillId="0" borderId="12" xfId="1" applyFont="1" applyBorder="1" applyAlignment="1">
      <alignment shrinkToFit="1"/>
    </xf>
    <xf numFmtId="9" fontId="0" fillId="0" borderId="15" xfId="1" applyFont="1" applyBorder="1" applyAlignment="1">
      <alignment shrinkToFit="1"/>
    </xf>
    <xf numFmtId="9" fontId="0" fillId="0" borderId="17" xfId="1" applyFont="1" applyBorder="1" applyAlignment="1">
      <alignment shrinkToFit="1"/>
    </xf>
    <xf numFmtId="9" fontId="0" fillId="4" borderId="29" xfId="1" applyFont="1" applyFill="1" applyBorder="1" applyAlignment="1">
      <alignment horizontal="center" vertical="center" shrinkToFit="1"/>
    </xf>
    <xf numFmtId="9" fontId="0" fillId="0" borderId="0" xfId="1" applyFont="1" applyAlignment="1">
      <alignment shrinkToFit="1"/>
    </xf>
    <xf numFmtId="9" fontId="2" fillId="2" borderId="33" xfId="1" applyFont="1" applyFill="1" applyBorder="1" applyAlignment="1">
      <alignment horizontal="center" vertical="center" shrinkToFit="1"/>
    </xf>
    <xf numFmtId="9" fontId="0" fillId="0" borderId="35" xfId="1" applyFont="1" applyBorder="1" applyAlignment="1">
      <alignment shrinkToFit="1"/>
    </xf>
    <xf numFmtId="9" fontId="0" fillId="0" borderId="20" xfId="1" applyFont="1" applyBorder="1" applyAlignment="1">
      <alignment shrinkToFit="1"/>
    </xf>
    <xf numFmtId="9" fontId="0" fillId="0" borderId="8" xfId="1" applyFont="1" applyBorder="1" applyAlignment="1">
      <alignment shrinkToFit="1"/>
    </xf>
    <xf numFmtId="9" fontId="0" fillId="0" borderId="21" xfId="1" applyFont="1" applyBorder="1" applyAlignment="1">
      <alignment shrinkToFit="1"/>
    </xf>
    <xf numFmtId="0" fontId="0" fillId="0" borderId="12" xfId="1" applyNumberFormat="1" applyFont="1" applyBorder="1" applyAlignment="1">
      <alignment horizontal="center" vertical="center" shrinkToFit="1"/>
    </xf>
    <xf numFmtId="0" fontId="0" fillId="0" borderId="17" xfId="1" applyNumberFormat="1" applyFont="1" applyBorder="1" applyAlignment="1">
      <alignment horizontal="center" vertical="center" shrinkToFit="1"/>
    </xf>
    <xf numFmtId="0" fontId="2" fillId="8" borderId="32" xfId="0" applyFont="1" applyFill="1" applyBorder="1" applyAlignment="1">
      <alignment horizontal="center" vertical="center" shrinkToFit="1"/>
    </xf>
    <xf numFmtId="0" fontId="2" fillId="8" borderId="9" xfId="0" applyFont="1" applyFill="1" applyBorder="1" applyAlignment="1">
      <alignment horizontal="center" vertical="center" shrinkToFit="1"/>
    </xf>
    <xf numFmtId="0" fontId="2" fillId="8" borderId="10" xfId="0" applyFont="1" applyFill="1" applyBorder="1" applyAlignment="1">
      <alignment horizontal="center" vertical="center" shrinkToFit="1"/>
    </xf>
    <xf numFmtId="0" fontId="2" fillId="8" borderId="11" xfId="0" applyFont="1" applyFill="1" applyBorder="1" applyAlignment="1">
      <alignment horizontal="center" vertical="center" shrinkToFit="1"/>
    </xf>
    <xf numFmtId="9" fontId="2" fillId="2" borderId="29" xfId="1" applyFont="1" applyFill="1" applyBorder="1" applyAlignment="1">
      <alignment horizontal="center" vertical="center" shrinkToFit="1"/>
    </xf>
    <xf numFmtId="0" fontId="2" fillId="0" borderId="0" xfId="0" applyFont="1" applyAlignment="1">
      <alignment shrinkToFit="1"/>
    </xf>
    <xf numFmtId="9" fontId="2" fillId="0" borderId="0" xfId="1" applyFont="1" applyAlignment="1">
      <alignment shrinkToFit="1"/>
    </xf>
    <xf numFmtId="14" fontId="2" fillId="0" borderId="0" xfId="0" applyNumberFormat="1" applyFont="1" applyAlignment="1">
      <alignment shrinkToFit="1"/>
    </xf>
    <xf numFmtId="9" fontId="0" fillId="0" borderId="0" xfId="1" applyFont="1"/>
    <xf numFmtId="49" fontId="0" fillId="0" borderId="32" xfId="0" applyNumberFormat="1" applyBorder="1" applyAlignment="1">
      <alignment horizontal="left" shrinkToFit="1"/>
    </xf>
    <xf numFmtId="49" fontId="0" fillId="0" borderId="33" xfId="0" applyNumberFormat="1" applyBorder="1" applyAlignment="1">
      <alignment horizontal="left" shrinkToFit="1"/>
    </xf>
    <xf numFmtId="49" fontId="0" fillId="0" borderId="34" xfId="0" applyNumberFormat="1" applyBorder="1" applyAlignment="1">
      <alignment horizontal="left" shrinkToFit="1"/>
    </xf>
    <xf numFmtId="0" fontId="0" fillId="3" borderId="2" xfId="0" applyFill="1" applyBorder="1" applyAlignment="1">
      <alignment horizontal="center" shrinkToFit="1"/>
    </xf>
    <xf numFmtId="0" fontId="0" fillId="3" borderId="22" xfId="0" applyFill="1" applyBorder="1" applyAlignment="1">
      <alignment horizontal="center" shrinkToFit="1"/>
    </xf>
    <xf numFmtId="0" fontId="0" fillId="5" borderId="5" xfId="0" applyFill="1" applyBorder="1" applyAlignment="1">
      <alignment horizontal="center" shrinkToFit="1"/>
    </xf>
    <xf numFmtId="0" fontId="0" fillId="5" borderId="7" xfId="0" applyFill="1" applyBorder="1" applyAlignment="1">
      <alignment horizontal="center" shrinkToFit="1"/>
    </xf>
    <xf numFmtId="0" fontId="2" fillId="8" borderId="32" xfId="0" applyFont="1" applyFill="1" applyBorder="1" applyAlignment="1">
      <alignment horizontal="center" vertical="center" shrinkToFit="1"/>
    </xf>
    <xf numFmtId="0" fontId="2" fillId="8" borderId="33" xfId="0" applyFont="1" applyFill="1" applyBorder="1" applyAlignment="1">
      <alignment horizontal="center" vertical="center" shrinkToFit="1"/>
    </xf>
    <xf numFmtId="0" fontId="2" fillId="8" borderId="34" xfId="0" applyFont="1" applyFill="1" applyBorder="1" applyAlignment="1">
      <alignment horizontal="center" vertical="center" shrinkToFit="1"/>
    </xf>
    <xf numFmtId="0" fontId="0" fillId="0" borderId="12" xfId="0" applyBorder="1" applyAlignment="1">
      <alignment horizontal="center" shrinkToFit="1"/>
    </xf>
    <xf numFmtId="0" fontId="0" fillId="0" borderId="13" xfId="0" applyBorder="1" applyAlignment="1">
      <alignment horizontal="center" shrinkToFit="1"/>
    </xf>
    <xf numFmtId="0" fontId="0" fillId="0" borderId="14" xfId="0" applyBorder="1" applyAlignment="1">
      <alignment horizontal="center" shrinkToFit="1"/>
    </xf>
    <xf numFmtId="0" fontId="0" fillId="0" borderId="15" xfId="0" applyBorder="1" applyAlignment="1">
      <alignment horizontal="center" shrinkToFit="1"/>
    </xf>
    <xf numFmtId="0" fontId="0" fillId="0" borderId="4" xfId="0" applyBorder="1" applyAlignment="1">
      <alignment horizontal="center" shrinkToFit="1"/>
    </xf>
    <xf numFmtId="0" fontId="0" fillId="0" borderId="16" xfId="0" applyBorder="1" applyAlignment="1">
      <alignment horizontal="center" shrinkToFit="1"/>
    </xf>
    <xf numFmtId="0" fontId="0" fillId="0" borderId="17" xfId="0" applyBorder="1" applyAlignment="1">
      <alignment horizontal="center" shrinkToFit="1"/>
    </xf>
    <xf numFmtId="0" fontId="0" fillId="0" borderId="18" xfId="0" applyBorder="1" applyAlignment="1">
      <alignment horizontal="center" shrinkToFit="1"/>
    </xf>
    <xf numFmtId="0" fontId="0" fillId="0" borderId="19" xfId="0" applyBorder="1" applyAlignment="1">
      <alignment horizontal="center" shrinkToFit="1"/>
    </xf>
    <xf numFmtId="0" fontId="2" fillId="8" borderId="5" xfId="0" applyFont="1" applyFill="1" applyBorder="1" applyAlignment="1">
      <alignment horizontal="center" vertical="center" shrinkToFit="1"/>
    </xf>
    <xf numFmtId="0" fontId="2" fillId="8" borderId="7" xfId="0" applyFont="1" applyFill="1" applyBorder="1" applyAlignment="1">
      <alignment horizontal="center" vertical="center" shrinkToFit="1"/>
    </xf>
    <xf numFmtId="0" fontId="2" fillId="2" borderId="23" xfId="0" applyFont="1" applyFill="1" applyBorder="1" applyAlignment="1">
      <alignment horizontal="center" shrinkToFit="1"/>
    </xf>
    <xf numFmtId="0" fontId="2" fillId="2" borderId="24" xfId="0" applyFont="1" applyFill="1" applyBorder="1" applyAlignment="1">
      <alignment horizontal="center" shrinkToFit="1"/>
    </xf>
    <xf numFmtId="0" fontId="0" fillId="0" borderId="5" xfId="0" applyBorder="1" applyAlignment="1">
      <alignment horizontal="center" shrinkToFit="1"/>
    </xf>
    <xf numFmtId="0" fontId="0" fillId="0" borderId="23" xfId="0" applyBorder="1" applyAlignment="1">
      <alignment horizontal="center" shrinkToFit="1"/>
    </xf>
    <xf numFmtId="0" fontId="0" fillId="0" borderId="24" xfId="0" applyBorder="1" applyAlignment="1">
      <alignment horizontal="center" shrinkToFit="1"/>
    </xf>
    <xf numFmtId="0" fontId="0" fillId="0" borderId="5" xfId="0" applyNumberFormat="1" applyBorder="1" applyAlignment="1">
      <alignment horizontal="center" shrinkToFit="1"/>
    </xf>
    <xf numFmtId="0" fontId="0" fillId="0" borderId="23" xfId="0" applyNumberFormat="1" applyBorder="1" applyAlignment="1">
      <alignment horizontal="center" shrinkToFit="1"/>
    </xf>
    <xf numFmtId="0" fontId="0" fillId="0" borderId="24" xfId="0" applyNumberFormat="1" applyBorder="1" applyAlignment="1">
      <alignment horizontal="center" shrinkToFit="1"/>
    </xf>
    <xf numFmtId="0" fontId="4" fillId="0" borderId="5"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9" fontId="0" fillId="0" borderId="12" xfId="0" applyNumberFormat="1"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2" fillId="8" borderId="29" xfId="0" applyFont="1" applyFill="1" applyBorder="1" applyAlignment="1">
      <alignment horizontal="center" vertical="center" shrinkToFit="1"/>
    </xf>
    <xf numFmtId="0" fontId="2" fillId="8" borderId="30" xfId="0" applyFont="1" applyFill="1" applyBorder="1" applyAlignment="1">
      <alignment horizontal="center" vertical="center" shrinkToFit="1"/>
    </xf>
    <xf numFmtId="0" fontId="2" fillId="8" borderId="31" xfId="0" applyFont="1" applyFill="1" applyBorder="1" applyAlignment="1">
      <alignment horizontal="center" vertical="center" shrinkToFit="1"/>
    </xf>
    <xf numFmtId="0" fontId="2" fillId="2" borderId="12" xfId="0" applyFont="1" applyFill="1" applyBorder="1" applyAlignment="1">
      <alignment horizontal="center" shrinkToFit="1"/>
    </xf>
    <xf numFmtId="0" fontId="2" fillId="2" borderId="13" xfId="0" applyFont="1" applyFill="1" applyBorder="1" applyAlignment="1">
      <alignment horizontal="center" shrinkToFit="1"/>
    </xf>
    <xf numFmtId="0" fontId="2" fillId="2" borderId="14" xfId="0" applyFont="1" applyFill="1" applyBorder="1" applyAlignment="1">
      <alignment horizontal="center" shrinkToFit="1"/>
    </xf>
    <xf numFmtId="0" fontId="2" fillId="2" borderId="15" xfId="0" applyFont="1" applyFill="1" applyBorder="1" applyAlignment="1">
      <alignment horizontal="center" shrinkToFit="1"/>
    </xf>
    <xf numFmtId="0" fontId="2" fillId="2" borderId="4" xfId="0" applyFont="1" applyFill="1" applyBorder="1" applyAlignment="1">
      <alignment horizontal="center" shrinkToFit="1"/>
    </xf>
    <xf numFmtId="0" fontId="2" fillId="2" borderId="16" xfId="0" applyFont="1" applyFill="1" applyBorder="1" applyAlignment="1">
      <alignment horizontal="center" shrinkToFit="1"/>
    </xf>
    <xf numFmtId="0" fontId="2" fillId="2" borderId="17" xfId="0" applyFont="1" applyFill="1" applyBorder="1" applyAlignment="1">
      <alignment horizontal="center" shrinkToFit="1"/>
    </xf>
    <xf numFmtId="0" fontId="2" fillId="2" borderId="18" xfId="0" applyFont="1" applyFill="1" applyBorder="1" applyAlignment="1">
      <alignment horizontal="center" shrinkToFit="1"/>
    </xf>
    <xf numFmtId="0" fontId="2" fillId="2" borderId="19" xfId="0" applyFont="1" applyFill="1" applyBorder="1" applyAlignment="1">
      <alignment horizontal="center" shrinkToFit="1"/>
    </xf>
  </cellXfs>
  <cellStyles count="2">
    <cellStyle name="Normal" xfId="0" builtinId="0"/>
    <cellStyle name="Percent" xfId="1" builtinId="5"/>
  </cellStyles>
  <dxfs count="9">
    <dxf>
      <alignment horizontal="center" vertical="center" textRotation="0" wrapText="1" indent="0" justifyLastLine="0" shrinkToFit="0"/>
    </dxf>
    <dxf>
      <alignment horizontal="center" vertical="center" textRotation="0" wrapText="1" indent="0" justifyLastLine="0" shrinkToFit="0"/>
    </dxf>
    <dxf>
      <alignment horizontal="center" vertical="center" textRotation="0" wrapText="1" indent="0" justifyLastLine="0" shrinkToFit="0"/>
    </dxf>
    <dxf>
      <alignment horizontal="center" vertical="center" textRotation="0" wrapText="1" indent="0" justifyLastLine="0" shrinkToFit="0"/>
    </dxf>
    <dxf>
      <alignment horizontal="center" vertical="center" textRotation="0" wrapText="1" indent="0" justifyLastLine="0" shrinkToFit="0"/>
    </dxf>
    <dxf>
      <alignment horizontal="center" vertical="center" textRotation="0" wrapText="1" indent="0" justifyLastLine="0" shrinkToFit="0"/>
    </dxf>
    <dxf>
      <alignment horizontal="center" vertical="center" textRotation="0" wrapText="1" indent="0" justifyLastLine="0" shrinkToFit="0"/>
    </dxf>
    <dxf>
      <alignment horizontal="center" vertical="center" textRotation="0" wrapText="1" indent="0" justifyLastLine="0" shrinkToFit="0"/>
    </dxf>
    <dxf>
      <alignment horizontal="center" vertical="center" textRotation="0" wrapText="1" indent="0" justifyLastLine="0" shrinkToFit="0"/>
    </dxf>
  </dxfs>
  <tableStyles count="0" defaultTableStyle="TableStyleMedium9" defaultPivotStyle="PivotStyleMedium7"/>
  <colors>
    <mruColors>
      <color rgb="FFEE4F9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List" dx="16" fmlaLink="A1" fmlaRange="Athletes" noThreeD="1" sel="3" val="0"/>
</file>

<file path=xl/ctrlProps/ctrlProp2.xml><?xml version="1.0" encoding="utf-8"?>
<formControlPr xmlns="http://schemas.microsoft.com/office/spreadsheetml/2009/9/main" objectType="CheckBox" checked="Checked" fmlaLink="A3" lockText="1" noThreeD="1"/>
</file>

<file path=xl/ctrlProps/ctrlProp3.xml><?xml version="1.0" encoding="utf-8"?>
<formControlPr xmlns="http://schemas.microsoft.com/office/spreadsheetml/2009/9/main" objectType="CheckBox" checked="Checked" fmlaLink="A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editAs="oneCell">
    <xdr:from>
      <xdr:col>8</xdr:col>
      <xdr:colOff>148166</xdr:colOff>
      <xdr:row>0</xdr:row>
      <xdr:rowOff>42334</xdr:rowOff>
    </xdr:from>
    <xdr:to>
      <xdr:col>46</xdr:col>
      <xdr:colOff>543983</xdr:colOff>
      <xdr:row>31</xdr:row>
      <xdr:rowOff>29528</xdr:rowOff>
    </xdr:to>
    <xdr:pic>
      <xdr:nvPicPr>
        <xdr:cNvPr id="2" name="Picture 1"/>
        <xdr:cNvPicPr>
          <a:picLocks noChangeAspect="1"/>
        </xdr:cNvPicPr>
      </xdr:nvPicPr>
      <xdr:blipFill>
        <a:blip xmlns:r="http://schemas.openxmlformats.org/officeDocument/2006/relationships" r:embed="rId1">
          <a:alphaModFix amt="20000"/>
          <a:extLst>
            <a:ext uri="{BEBA8EAE-BF5A-486C-A8C5-ECC9F3942E4B}">
              <a14:imgProps xmlns:a14="http://schemas.microsoft.com/office/drawing/2010/main">
                <a14:imgLayer r:embed="rId2">
                  <a14:imgEffect>
                    <a14:backgroundRemoval t="1649" b="97291" l="3860" r="93947"/>
                  </a14:imgEffect>
                </a14:imgLayer>
              </a14:imgProps>
            </a:ext>
            <a:ext uri="{28A0092B-C50C-407E-A947-70E740481C1C}">
              <a14:useLocalDpi xmlns:a14="http://schemas.microsoft.com/office/drawing/2010/main" val="0"/>
            </a:ext>
          </a:extLst>
        </a:blip>
        <a:stretch>
          <a:fillRect/>
        </a:stretch>
      </xdr:blipFill>
      <xdr:spPr>
        <a:xfrm>
          <a:off x="3185583" y="42334"/>
          <a:ext cx="8566150" cy="637952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63</xdr:col>
          <xdr:colOff>50800</xdr:colOff>
          <xdr:row>2</xdr:row>
          <xdr:rowOff>114300</xdr:rowOff>
        </xdr:from>
        <xdr:to>
          <xdr:col>68</xdr:col>
          <xdr:colOff>101600</xdr:colOff>
          <xdr:row>20</xdr:row>
          <xdr:rowOff>177800</xdr:rowOff>
        </xdr:to>
        <xdr:sp macro="" textlink="">
          <xdr:nvSpPr>
            <xdr:cNvPr id="1030" name="List Box 6" hidden="1">
              <a:extLst>
                <a:ext uri="{63B3BB69-23CF-44E3-9099-C40C66FF867C}">
                  <a14:compatExt spid="_x0000_s103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4</xdr:row>
          <xdr:rowOff>38100</xdr:rowOff>
        </xdr:from>
        <xdr:to>
          <xdr:col>1</xdr:col>
          <xdr:colOff>736600</xdr:colOff>
          <xdr:row>6</xdr:row>
          <xdr:rowOff>127000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mr-IN" sz="1300" b="0" i="0" u="none" strike="noStrike" baseline="0">
                  <a:solidFill>
                    <a:srgbClr val="000000"/>
                  </a:solidFill>
                  <a:latin typeface="Lucida Grande"/>
                  <a:ea typeface="Lucida Grande"/>
                  <a:cs typeface="Lucida Grande"/>
                </a:rPr>
                <a: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25400</xdr:colOff>
          <xdr:row>2</xdr:row>
          <xdr:rowOff>88900</xdr:rowOff>
        </xdr:from>
        <xdr:to>
          <xdr:col>3</xdr:col>
          <xdr:colOff>723900</xdr:colOff>
          <xdr:row>5</xdr:row>
          <xdr:rowOff>228600</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Check Box 1</a:t>
              </a:r>
            </a:p>
          </xdr:txBody>
        </xdr:sp>
        <xdr:clientData fPrintsWithSheet="0"/>
      </xdr:twoCellAnchor>
    </mc:Choice>
    <mc:Fallback/>
  </mc:AlternateContent>
</xdr:wsDr>
</file>

<file path=xl/tables/table1.xml><?xml version="1.0" encoding="utf-8"?>
<table xmlns="http://schemas.openxmlformats.org/spreadsheetml/2006/main" id="2" name="Upper_Push" displayName="Upper_Push" ref="A1:A9" totalsRowShown="0">
  <autoFilter ref="A1:A9"/>
  <tableColumns count="1">
    <tableColumn id="1" name="Upper_Push"/>
  </tableColumns>
  <tableStyleInfo name="TableStyleMedium9" showFirstColumn="0" showLastColumn="0" showRowStripes="1" showColumnStripes="0"/>
</table>
</file>

<file path=xl/tables/table2.xml><?xml version="1.0" encoding="utf-8"?>
<table xmlns="http://schemas.openxmlformats.org/spreadsheetml/2006/main" id="4" name="Upper_Pull" displayName="Upper_Pull" ref="B1:B7" totalsRowShown="0">
  <autoFilter ref="B1:B7"/>
  <tableColumns count="1">
    <tableColumn id="1" name="Upper_Pull"/>
  </tableColumns>
  <tableStyleInfo name="TableStyleMedium8" showFirstColumn="0" showLastColumn="0" showRowStripes="1" showColumnStripes="0"/>
</table>
</file>

<file path=xl/tables/table3.xml><?xml version="1.0" encoding="utf-8"?>
<table xmlns="http://schemas.openxmlformats.org/spreadsheetml/2006/main" id="5" name="Table5" displayName="Table5" ref="C1:C2" insertRow="1" totalsRowShown="0">
  <autoFilter ref="C1:C2"/>
  <tableColumns count="1">
    <tableColumn id="1" name="Squats"/>
  </tableColumns>
  <tableStyleInfo name="TableStyleMedium9" showFirstColumn="0" showLastColumn="0" showRowStripes="1" showColumnStripes="0"/>
</table>
</file>

<file path=xl/tables/table4.xml><?xml version="1.0" encoding="utf-8"?>
<table xmlns="http://schemas.openxmlformats.org/spreadsheetml/2006/main" id="6" name="Table6" displayName="Table6" ref="D1:D2" insertRow="1" totalsRowShown="0">
  <autoFilter ref="D1:D2"/>
  <tableColumns count="1">
    <tableColumn id="1" name="Olympic"/>
  </tableColumns>
  <tableStyleInfo name="TableStyleMedium8" showFirstColumn="0" showLastColumn="0" showRowStripes="1" showColumnStripes="0"/>
</table>
</file>

<file path=xl/tables/table5.xml><?xml version="1.0" encoding="utf-8"?>
<table xmlns="http://schemas.openxmlformats.org/spreadsheetml/2006/main" id="7" name="Table7" displayName="Table7" ref="E1:E2" insertRow="1" totalsRowShown="0">
  <autoFilter ref="E1:E2"/>
  <tableColumns count="1">
    <tableColumn id="1" name="Single_Leg"/>
  </tableColumns>
  <tableStyleInfo name="TableStyleMedium9" showFirstColumn="0" showLastColumn="0" showRowStripes="1" showColumnStripes="0"/>
</table>
</file>

<file path=xl/tables/table6.xml><?xml version="1.0" encoding="utf-8"?>
<table xmlns="http://schemas.openxmlformats.org/spreadsheetml/2006/main" id="8" name="Table8" displayName="Table8" ref="F1:F2" insertRow="1" totalsRowShown="0">
  <autoFilter ref="F1:F2"/>
  <tableColumns count="1">
    <tableColumn id="1" name="Posterior_Chain"/>
  </tableColumns>
  <tableStyleInfo name="TableStyleMedium8" showFirstColumn="0" showLastColumn="0" showRowStripes="1" showColumnStripes="0"/>
</table>
</file>

<file path=xl/tables/table7.xml><?xml version="1.0" encoding="utf-8"?>
<table xmlns="http://schemas.openxmlformats.org/spreadsheetml/2006/main" id="9" name="Table9" displayName="Table9" ref="G1:G2" insertRow="1" totalsRowShown="0">
  <autoFilter ref="G1:G2"/>
  <tableColumns count="1">
    <tableColumn id="1" name="Corrective"/>
  </tableColumns>
  <tableStyleInfo name="TableStyleMedium9" showFirstColumn="0" showLastColumn="0" showRowStripes="1" showColumnStripes="0"/>
</table>
</file>

<file path=xl/tables/table8.xml><?xml version="1.0" encoding="utf-8"?>
<table xmlns="http://schemas.openxmlformats.org/spreadsheetml/2006/main" id="10" name="Table10" displayName="Table10" ref="H1:H2" insertRow="1" totalsRowShown="0">
  <autoFilter ref="H1:H2"/>
  <tableColumns count="1">
    <tableColumn id="1" name="Core"/>
  </tableColumns>
  <tableStyleInfo name="TableStyleMedium8" showFirstColumn="0" showLastColumn="0" showRowStripes="1" showColumnStripes="0"/>
</table>
</file>

<file path=xl/tables/table9.xml><?xml version="1.0" encoding="utf-8"?>
<table xmlns="http://schemas.openxmlformats.org/spreadsheetml/2006/main" id="11" name="AthletesMax" displayName="AthletesMax" ref="A1:J5" totalsRowShown="0">
  <autoFilter ref="A1:J5"/>
  <tableColumns count="10">
    <tableColumn id="1" name="Athlete Name"/>
    <tableColumn id="2" name="BP" dataDxfId="8"/>
    <tableColumn id="3" name="SQ" dataDxfId="7"/>
    <tableColumn id="4" name="DL" dataDxfId="6"/>
    <tableColumn id="5" name="FS" dataDxfId="5"/>
    <tableColumn id="6" name="PC" dataDxfId="4"/>
    <tableColumn id="7" name="SN" dataDxfId="3"/>
    <tableColumn id="8" name="MP" dataDxfId="2"/>
    <tableColumn id="9" name="TBDL" dataDxfId="1"/>
    <tableColumn id="10" name="BLANK"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4" Type="http://schemas.openxmlformats.org/officeDocument/2006/relationships/table" Target="../tables/table4.xml"/><Relationship Id="rId5" Type="http://schemas.openxmlformats.org/officeDocument/2006/relationships/table" Target="../tables/table5.xml"/><Relationship Id="rId6" Type="http://schemas.openxmlformats.org/officeDocument/2006/relationships/table" Target="../tables/table6.xml"/><Relationship Id="rId7" Type="http://schemas.openxmlformats.org/officeDocument/2006/relationships/table" Target="../tables/table7.xml"/><Relationship Id="rId8" Type="http://schemas.openxmlformats.org/officeDocument/2006/relationships/table" Target="../tables/table8.xml"/><Relationship Id="rId1" Type="http://schemas.openxmlformats.org/officeDocument/2006/relationships/table" Target="../tables/table1.xml"/><Relationship Id="rId2"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pageSetUpPr fitToPage="1"/>
  </sheetPr>
  <dimension ref="A1:BG50"/>
  <sheetViews>
    <sheetView tabSelected="1" view="pageLayout" topLeftCell="B1" zoomScale="120" workbookViewId="0">
      <selection activeCell="D3" sqref="D3"/>
    </sheetView>
  </sheetViews>
  <sheetFormatPr baseColWidth="10" defaultRowHeight="15" outlineLevelCol="1" x14ac:dyDescent="0"/>
  <cols>
    <col min="1" max="1" width="10.83203125" style="1" hidden="1" customWidth="1" outlineLevel="1"/>
    <col min="2" max="2" width="16.83203125" style="1" customWidth="1" collapsed="1"/>
    <col min="3" max="3" width="3" style="32" hidden="1" customWidth="1" outlineLevel="1"/>
    <col min="4" max="4" width="3" style="1" customWidth="1" collapsed="1"/>
    <col min="5" max="6" width="3" style="1" customWidth="1"/>
    <col min="7" max="7" width="3" style="32" hidden="1" customWidth="1" outlineLevel="1"/>
    <col min="8" max="8" width="3" style="1" customWidth="1" collapsed="1"/>
    <col min="9" max="10" width="3" style="1" customWidth="1"/>
    <col min="11" max="11" width="3" style="32" hidden="1" customWidth="1" outlineLevel="1"/>
    <col min="12" max="12" width="3" style="1" customWidth="1" collapsed="1"/>
    <col min="13" max="14" width="3" style="1" customWidth="1"/>
    <col min="15" max="15" width="1.1640625" style="1" customWidth="1"/>
    <col min="16" max="16" width="13.6640625" style="1" hidden="1" customWidth="1" outlineLevel="1"/>
    <col min="17" max="17" width="16.83203125" style="1" customWidth="1" collapsed="1"/>
    <col min="18" max="18" width="2.83203125" style="32" hidden="1" customWidth="1" outlineLevel="1"/>
    <col min="19" max="19" width="3" style="1" customWidth="1" collapsed="1"/>
    <col min="20" max="21" width="3" style="1" customWidth="1"/>
    <col min="22" max="22" width="3" style="32" hidden="1" customWidth="1" outlineLevel="1"/>
    <col min="23" max="23" width="3" style="1" customWidth="1" collapsed="1"/>
    <col min="24" max="25" width="3" style="1" customWidth="1"/>
    <col min="26" max="26" width="3" style="32" hidden="1" customWidth="1" outlineLevel="1"/>
    <col min="27" max="27" width="3" style="1" customWidth="1" collapsed="1"/>
    <col min="28" max="29" width="3" style="1" customWidth="1"/>
    <col min="30" max="30" width="1.1640625" style="1" customWidth="1"/>
    <col min="31" max="31" width="13.6640625" style="1" hidden="1" customWidth="1" outlineLevel="1"/>
    <col min="32" max="32" width="16.83203125" style="1" customWidth="1" collapsed="1"/>
    <col min="33" max="33" width="2.83203125" style="32" hidden="1" customWidth="1" outlineLevel="1"/>
    <col min="34" max="34" width="3" style="1" customWidth="1" collapsed="1"/>
    <col min="35" max="36" width="3" style="1" customWidth="1"/>
    <col min="37" max="37" width="3" style="32" hidden="1" customWidth="1" outlineLevel="1"/>
    <col min="38" max="38" width="3" style="1" customWidth="1" collapsed="1"/>
    <col min="39" max="40" width="3" style="1" customWidth="1"/>
    <col min="41" max="41" width="3" style="32" hidden="1" customWidth="1" outlineLevel="1"/>
    <col min="42" max="42" width="3" style="1" customWidth="1" collapsed="1"/>
    <col min="43" max="44" width="3" style="1" customWidth="1"/>
    <col min="45" max="45" width="1.1640625" style="1" customWidth="1"/>
    <col min="46" max="46" width="13.6640625" style="1" hidden="1" customWidth="1" outlineLevel="1"/>
    <col min="47" max="47" width="16.83203125" style="1" customWidth="1" collapsed="1"/>
    <col min="48" max="48" width="2.83203125" style="32" hidden="1" customWidth="1" outlineLevel="1"/>
    <col min="49" max="49" width="3" style="1" customWidth="1" collapsed="1"/>
    <col min="50" max="51" width="3" style="1" customWidth="1"/>
    <col min="52" max="52" width="3" style="32" hidden="1" customWidth="1" outlineLevel="1"/>
    <col min="53" max="53" width="3" style="1" customWidth="1" collapsed="1"/>
    <col min="54" max="55" width="3" style="1" customWidth="1"/>
    <col min="56" max="56" width="3" style="32" hidden="1" customWidth="1" outlineLevel="1"/>
    <col min="57" max="57" width="3" style="1" customWidth="1" collapsed="1"/>
    <col min="58" max="59" width="3" style="1" customWidth="1"/>
    <col min="60" max="103" width="2.83203125" style="1" customWidth="1"/>
    <col min="104" max="16384" width="10.83203125" style="1"/>
  </cols>
  <sheetData>
    <row r="1" spans="1:59" ht="17" thickBot="1">
      <c r="A1" s="1">
        <v>3</v>
      </c>
      <c r="B1" s="41" t="s">
        <v>5</v>
      </c>
      <c r="C1" s="31" t="str">
        <f>AthletesMax[[#Headers],[BP]]</f>
        <v>BP</v>
      </c>
      <c r="D1" s="25" t="str">
        <f>AthletesMax[[#Headers],[SQ]]</f>
        <v>SQ</v>
      </c>
      <c r="E1" s="25" t="str">
        <f>AthletesMax[[#Headers],[DL]]</f>
        <v>DL</v>
      </c>
      <c r="F1" s="25" t="str">
        <f>AthletesMax[[#Headers],[FS]]</f>
        <v>FS</v>
      </c>
      <c r="G1" s="44" t="str">
        <f>AthletesMax[[#Headers],[PC]]</f>
        <v>PC</v>
      </c>
      <c r="H1" s="25" t="str">
        <f>AthletesMax[[#Headers],[SN]]</f>
        <v>SN</v>
      </c>
      <c r="I1" s="25" t="str">
        <f>AthletesMax[[#Headers],[MP]]</f>
        <v>MP</v>
      </c>
      <c r="J1" s="25" t="str">
        <f>AthletesMax[[#Headers],[TBDL]]</f>
        <v>TBDL</v>
      </c>
      <c r="K1" s="93" t="s">
        <v>8</v>
      </c>
      <c r="L1" s="94"/>
      <c r="M1" s="94"/>
      <c r="N1" s="95"/>
      <c r="Q1" s="78" t="str">
        <f ca="1">A2&amp;" - "&amp;TEXT(S4,"MM/DD/YYYY")</f>
        <v>Bob - 10/18/2017</v>
      </c>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80"/>
      <c r="AU1" s="96"/>
      <c r="AV1" s="97"/>
      <c r="AW1" s="97"/>
      <c r="AX1" s="98"/>
      <c r="AY1" s="59"/>
      <c r="AZ1" s="60"/>
      <c r="BA1" s="60"/>
      <c r="BB1" s="60"/>
      <c r="BC1" s="60"/>
      <c r="BD1" s="60"/>
      <c r="BE1" s="60"/>
      <c r="BF1" s="60"/>
      <c r="BG1" s="61"/>
    </row>
    <row r="2" spans="1:59">
      <c r="A2" s="1" t="str">
        <f>INDEX(Athletes,A1)</f>
        <v>Bob</v>
      </c>
      <c r="B2" s="42" t="s">
        <v>6</v>
      </c>
      <c r="C2" s="38">
        <f>VLOOKUP($Q$4,AthletesMax[],2,FALSE)</f>
        <v>100</v>
      </c>
      <c r="D2" s="15">
        <f>VLOOKUP($Q$4,AthletesMax[],3,FALSE)</f>
        <v>200</v>
      </c>
      <c r="E2" s="15">
        <f>VLOOKUP($Q$4,AthletesMax[],4,FALSE)</f>
        <v>300</v>
      </c>
      <c r="F2" s="15">
        <f>VLOOKUP($Q$4,AthletesMax[],5,FALSE)</f>
        <v>400</v>
      </c>
      <c r="G2" s="38">
        <f>VLOOKUP($Q$4,AthletesMax[],6,FALSE)</f>
        <v>500</v>
      </c>
      <c r="H2" s="15">
        <f>VLOOKUP($Q$4,AthletesMax[],7,FALSE)</f>
        <v>600</v>
      </c>
      <c r="I2" s="15">
        <f>VLOOKUP($Q$4,AthletesMax[],8,FALSE)</f>
        <v>700</v>
      </c>
      <c r="J2" s="15">
        <f>VLOOKUP($Q$4,AthletesMax[],9,FALSE)</f>
        <v>800</v>
      </c>
      <c r="K2" s="87">
        <f>A4</f>
        <v>1.1000000000000001</v>
      </c>
      <c r="L2" s="88"/>
      <c r="M2" s="88"/>
      <c r="N2" s="89"/>
      <c r="Q2" s="81"/>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3"/>
      <c r="AU2" s="99"/>
      <c r="AV2" s="100"/>
      <c r="AW2" s="100"/>
      <c r="AX2" s="101"/>
      <c r="AY2" s="62"/>
      <c r="AZ2" s="63"/>
      <c r="BA2" s="63"/>
      <c r="BB2" s="63"/>
      <c r="BC2" s="63"/>
      <c r="BD2" s="63"/>
      <c r="BE2" s="63"/>
      <c r="BF2" s="63"/>
      <c r="BG2" s="64"/>
    </row>
    <row r="3" spans="1:59" ht="17" thickBot="1">
      <c r="A3" s="1" t="b">
        <v>1</v>
      </c>
      <c r="B3" s="43" t="s">
        <v>7</v>
      </c>
      <c r="C3" s="39">
        <f>C2*$K$2</f>
        <v>110.00000000000001</v>
      </c>
      <c r="D3" s="16">
        <f t="shared" ref="D3:J3" si="0">D2*$K$2</f>
        <v>220.00000000000003</v>
      </c>
      <c r="E3" s="16">
        <f t="shared" si="0"/>
        <v>330</v>
      </c>
      <c r="F3" s="16">
        <f t="shared" si="0"/>
        <v>440.00000000000006</v>
      </c>
      <c r="G3" s="39">
        <f t="shared" si="0"/>
        <v>550</v>
      </c>
      <c r="H3" s="16">
        <f t="shared" si="0"/>
        <v>660</v>
      </c>
      <c r="I3" s="16">
        <f t="shared" si="0"/>
        <v>770.00000000000011</v>
      </c>
      <c r="J3" s="16">
        <f t="shared" si="0"/>
        <v>880.00000000000011</v>
      </c>
      <c r="K3" s="90"/>
      <c r="L3" s="91"/>
      <c r="M3" s="91"/>
      <c r="N3" s="92"/>
      <c r="Q3" s="84"/>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6"/>
      <c r="AU3" s="102"/>
      <c r="AV3" s="103"/>
      <c r="AW3" s="103"/>
      <c r="AX3" s="104"/>
      <c r="AY3" s="65"/>
      <c r="AZ3" s="66"/>
      <c r="BA3" s="66"/>
      <c r="BB3" s="66"/>
      <c r="BC3" s="66"/>
      <c r="BD3" s="66"/>
      <c r="BE3" s="66"/>
      <c r="BF3" s="66"/>
      <c r="BG3" s="67"/>
    </row>
    <row r="4" spans="1:59" ht="15" customHeight="1" thickBot="1">
      <c r="A4" s="1">
        <f>IF(A3=TRUE,110%,90%)</f>
        <v>1.1000000000000001</v>
      </c>
      <c r="F4" s="45"/>
      <c r="G4" s="46"/>
      <c r="H4" s="45"/>
      <c r="I4" s="45"/>
      <c r="J4" s="45"/>
      <c r="K4" s="46"/>
      <c r="L4" s="45"/>
      <c r="M4" s="45"/>
      <c r="N4" s="45"/>
      <c r="O4" s="45"/>
      <c r="P4" s="45"/>
      <c r="Q4" s="45" t="s">
        <v>49</v>
      </c>
      <c r="R4" s="46"/>
      <c r="S4" s="47">
        <f ca="1">TODAY()</f>
        <v>43026</v>
      </c>
      <c r="T4" s="45"/>
      <c r="U4" s="45"/>
    </row>
    <row r="5" spans="1:59" ht="17" thickBot="1">
      <c r="B5" s="68" t="s">
        <v>9</v>
      </c>
      <c r="C5" s="70" t="s">
        <v>10</v>
      </c>
      <c r="D5" s="70"/>
      <c r="E5" s="70"/>
      <c r="F5" s="70"/>
      <c r="G5" s="70" t="s">
        <v>11</v>
      </c>
      <c r="H5" s="70"/>
      <c r="I5" s="70"/>
      <c r="J5" s="70"/>
      <c r="K5" s="70" t="s">
        <v>12</v>
      </c>
      <c r="L5" s="70"/>
      <c r="M5" s="70"/>
      <c r="N5" s="71"/>
      <c r="Q5" s="68" t="s">
        <v>15</v>
      </c>
      <c r="R5" s="70" t="s">
        <v>10</v>
      </c>
      <c r="S5" s="70"/>
      <c r="T5" s="70"/>
      <c r="U5" s="70"/>
      <c r="V5" s="70" t="s">
        <v>11</v>
      </c>
      <c r="W5" s="70"/>
      <c r="X5" s="70"/>
      <c r="Y5" s="70"/>
      <c r="Z5" s="70" t="s">
        <v>12</v>
      </c>
      <c r="AA5" s="70"/>
      <c r="AB5" s="70"/>
      <c r="AC5" s="71"/>
      <c r="AF5" s="68" t="s">
        <v>16</v>
      </c>
      <c r="AG5" s="70" t="s">
        <v>10</v>
      </c>
      <c r="AH5" s="70"/>
      <c r="AI5" s="70"/>
      <c r="AJ5" s="70"/>
      <c r="AK5" s="70" t="s">
        <v>11</v>
      </c>
      <c r="AL5" s="70"/>
      <c r="AM5" s="70"/>
      <c r="AN5" s="70"/>
      <c r="AO5" s="70" t="s">
        <v>12</v>
      </c>
      <c r="AP5" s="70"/>
      <c r="AQ5" s="70"/>
      <c r="AR5" s="71"/>
      <c r="AU5" s="68" t="s">
        <v>17</v>
      </c>
      <c r="AV5" s="70" t="s">
        <v>10</v>
      </c>
      <c r="AW5" s="70"/>
      <c r="AX5" s="70"/>
      <c r="AY5" s="70"/>
      <c r="AZ5" s="70" t="s">
        <v>11</v>
      </c>
      <c r="BA5" s="70"/>
      <c r="BB5" s="70"/>
      <c r="BC5" s="70"/>
      <c r="BD5" s="70" t="s">
        <v>12</v>
      </c>
      <c r="BE5" s="70"/>
      <c r="BF5" s="70"/>
      <c r="BG5" s="71"/>
    </row>
    <row r="6" spans="1:59" ht="17" thickBot="1">
      <c r="B6" s="69"/>
      <c r="C6" s="72"/>
      <c r="D6" s="73"/>
      <c r="E6" s="73"/>
      <c r="F6" s="74"/>
      <c r="G6" s="75"/>
      <c r="H6" s="76"/>
      <c r="I6" s="76"/>
      <c r="J6" s="77"/>
      <c r="K6" s="72"/>
      <c r="L6" s="73"/>
      <c r="M6" s="73"/>
      <c r="N6" s="74"/>
      <c r="Q6" s="69"/>
      <c r="R6" s="72"/>
      <c r="S6" s="73"/>
      <c r="T6" s="73"/>
      <c r="U6" s="74"/>
      <c r="V6" s="75"/>
      <c r="W6" s="76"/>
      <c r="X6" s="76"/>
      <c r="Y6" s="77"/>
      <c r="Z6" s="72"/>
      <c r="AA6" s="73"/>
      <c r="AB6" s="73"/>
      <c r="AC6" s="74"/>
      <c r="AF6" s="69"/>
      <c r="AG6" s="72"/>
      <c r="AH6" s="73"/>
      <c r="AI6" s="73"/>
      <c r="AJ6" s="74"/>
      <c r="AK6" s="75"/>
      <c r="AL6" s="76"/>
      <c r="AM6" s="76"/>
      <c r="AN6" s="77"/>
      <c r="AO6" s="72"/>
      <c r="AP6" s="73"/>
      <c r="AQ6" s="73"/>
      <c r="AR6" s="74"/>
      <c r="AU6" s="69"/>
      <c r="AV6" s="72"/>
      <c r="AW6" s="73"/>
      <c r="AX6" s="73"/>
      <c r="AY6" s="74"/>
      <c r="AZ6" s="75"/>
      <c r="BA6" s="76"/>
      <c r="BB6" s="76"/>
      <c r="BC6" s="77"/>
      <c r="BD6" s="72"/>
      <c r="BE6" s="73"/>
      <c r="BF6" s="73"/>
      <c r="BG6" s="74"/>
    </row>
    <row r="7" spans="1:59" ht="17" thickBot="1">
      <c r="B7" s="24" t="s">
        <v>54</v>
      </c>
      <c r="C7" s="49" t="s">
        <v>58</v>
      </c>
      <c r="D7" s="50"/>
      <c r="E7" s="50"/>
      <c r="F7" s="51"/>
      <c r="G7" s="49" t="s">
        <v>58</v>
      </c>
      <c r="H7" s="50"/>
      <c r="I7" s="50"/>
      <c r="J7" s="51"/>
      <c r="K7" s="49" t="s">
        <v>58</v>
      </c>
      <c r="L7" s="50"/>
      <c r="M7" s="50"/>
      <c r="N7" s="51"/>
      <c r="Q7" s="24" t="s">
        <v>54</v>
      </c>
      <c r="R7" s="49" t="s">
        <v>58</v>
      </c>
      <c r="S7" s="50"/>
      <c r="T7" s="50"/>
      <c r="U7" s="51"/>
      <c r="V7" s="49" t="s">
        <v>58</v>
      </c>
      <c r="W7" s="50"/>
      <c r="X7" s="50"/>
      <c r="Y7" s="51"/>
      <c r="Z7" s="49" t="s">
        <v>58</v>
      </c>
      <c r="AA7" s="50"/>
      <c r="AB7" s="50"/>
      <c r="AC7" s="51"/>
      <c r="AF7" s="24" t="s">
        <v>54</v>
      </c>
      <c r="AG7" s="49" t="s">
        <v>58</v>
      </c>
      <c r="AH7" s="50"/>
      <c r="AI7" s="50"/>
      <c r="AJ7" s="51"/>
      <c r="AK7" s="49" t="s">
        <v>58</v>
      </c>
      <c r="AL7" s="50"/>
      <c r="AM7" s="50"/>
      <c r="AN7" s="51"/>
      <c r="AO7" s="49" t="s">
        <v>58</v>
      </c>
      <c r="AP7" s="50"/>
      <c r="AQ7" s="50"/>
      <c r="AR7" s="51"/>
      <c r="AU7" s="24" t="s">
        <v>54</v>
      </c>
      <c r="AV7" s="49" t="s">
        <v>58</v>
      </c>
      <c r="AW7" s="50"/>
      <c r="AX7" s="50"/>
      <c r="AY7" s="51"/>
      <c r="AZ7" s="49" t="s">
        <v>58</v>
      </c>
      <c r="BA7" s="50"/>
      <c r="BB7" s="50"/>
      <c r="BC7" s="51"/>
      <c r="BD7" s="49" t="s">
        <v>58</v>
      </c>
      <c r="BE7" s="50"/>
      <c r="BF7" s="50"/>
      <c r="BG7" s="51"/>
    </row>
    <row r="8" spans="1:59" ht="17" thickBot="1">
      <c r="B8" s="24" t="s">
        <v>55</v>
      </c>
      <c r="C8" s="49" t="s">
        <v>58</v>
      </c>
      <c r="D8" s="50"/>
      <c r="E8" s="50"/>
      <c r="F8" s="51"/>
      <c r="G8" s="49" t="s">
        <v>58</v>
      </c>
      <c r="H8" s="50"/>
      <c r="I8" s="50"/>
      <c r="J8" s="51"/>
      <c r="K8" s="49" t="s">
        <v>58</v>
      </c>
      <c r="L8" s="50"/>
      <c r="M8" s="50"/>
      <c r="N8" s="51"/>
      <c r="Q8" s="24" t="s">
        <v>55</v>
      </c>
      <c r="R8" s="49" t="s">
        <v>58</v>
      </c>
      <c r="S8" s="50"/>
      <c r="T8" s="50"/>
      <c r="U8" s="51"/>
      <c r="V8" s="49" t="s">
        <v>58</v>
      </c>
      <c r="W8" s="50"/>
      <c r="X8" s="50"/>
      <c r="Y8" s="51"/>
      <c r="Z8" s="49" t="s">
        <v>58</v>
      </c>
      <c r="AA8" s="50"/>
      <c r="AB8" s="50"/>
      <c r="AC8" s="51"/>
      <c r="AF8" s="24" t="s">
        <v>55</v>
      </c>
      <c r="AG8" s="49" t="s">
        <v>58</v>
      </c>
      <c r="AH8" s="50"/>
      <c r="AI8" s="50"/>
      <c r="AJ8" s="51"/>
      <c r="AK8" s="49" t="s">
        <v>58</v>
      </c>
      <c r="AL8" s="50"/>
      <c r="AM8" s="50"/>
      <c r="AN8" s="51"/>
      <c r="AO8" s="49" t="s">
        <v>58</v>
      </c>
      <c r="AP8" s="50"/>
      <c r="AQ8" s="50"/>
      <c r="AR8" s="51"/>
      <c r="AU8" s="24" t="s">
        <v>55</v>
      </c>
      <c r="AV8" s="49" t="s">
        <v>58</v>
      </c>
      <c r="AW8" s="50"/>
      <c r="AX8" s="50"/>
      <c r="AY8" s="51"/>
      <c r="AZ8" s="49" t="s">
        <v>58</v>
      </c>
      <c r="BA8" s="50"/>
      <c r="BB8" s="50"/>
      <c r="BC8" s="51"/>
      <c r="BD8" s="49" t="s">
        <v>58</v>
      </c>
      <c r="BE8" s="50"/>
      <c r="BF8" s="50"/>
      <c r="BG8" s="51"/>
    </row>
    <row r="9" spans="1:59" ht="17" thickBot="1">
      <c r="B9" s="24" t="s">
        <v>56</v>
      </c>
      <c r="C9" s="49" t="s">
        <v>58</v>
      </c>
      <c r="D9" s="50"/>
      <c r="E9" s="50"/>
      <c r="F9" s="51"/>
      <c r="G9" s="49" t="s">
        <v>58</v>
      </c>
      <c r="H9" s="50"/>
      <c r="I9" s="50"/>
      <c r="J9" s="51"/>
      <c r="K9" s="49" t="s">
        <v>58</v>
      </c>
      <c r="L9" s="50"/>
      <c r="M9" s="50"/>
      <c r="N9" s="51"/>
      <c r="Q9" s="24" t="s">
        <v>56</v>
      </c>
      <c r="R9" s="49" t="s">
        <v>58</v>
      </c>
      <c r="S9" s="50"/>
      <c r="T9" s="50"/>
      <c r="U9" s="51"/>
      <c r="V9" s="49" t="s">
        <v>58</v>
      </c>
      <c r="W9" s="50"/>
      <c r="X9" s="50"/>
      <c r="Y9" s="51"/>
      <c r="Z9" s="49" t="s">
        <v>58</v>
      </c>
      <c r="AA9" s="50"/>
      <c r="AB9" s="50"/>
      <c r="AC9" s="51"/>
      <c r="AF9" s="24" t="s">
        <v>56</v>
      </c>
      <c r="AG9" s="49" t="s">
        <v>58</v>
      </c>
      <c r="AH9" s="50"/>
      <c r="AI9" s="50"/>
      <c r="AJ9" s="51"/>
      <c r="AK9" s="49" t="s">
        <v>58</v>
      </c>
      <c r="AL9" s="50"/>
      <c r="AM9" s="50"/>
      <c r="AN9" s="51"/>
      <c r="AO9" s="49" t="s">
        <v>58</v>
      </c>
      <c r="AP9" s="50"/>
      <c r="AQ9" s="50"/>
      <c r="AR9" s="51"/>
      <c r="AU9" s="24" t="s">
        <v>56</v>
      </c>
      <c r="AV9" s="49" t="s">
        <v>58</v>
      </c>
      <c r="AW9" s="50"/>
      <c r="AX9" s="50"/>
      <c r="AY9" s="51"/>
      <c r="AZ9" s="49" t="s">
        <v>58</v>
      </c>
      <c r="BA9" s="50"/>
      <c r="BB9" s="50"/>
      <c r="BC9" s="51"/>
      <c r="BD9" s="49" t="s">
        <v>58</v>
      </c>
      <c r="BE9" s="50"/>
      <c r="BF9" s="50"/>
      <c r="BG9" s="51"/>
    </row>
    <row r="10" spans="1:59" ht="17" thickBot="1">
      <c r="B10" s="24" t="s">
        <v>57</v>
      </c>
      <c r="C10" s="49" t="s">
        <v>58</v>
      </c>
      <c r="D10" s="50"/>
      <c r="E10" s="50"/>
      <c r="F10" s="51"/>
      <c r="G10" s="49" t="s">
        <v>58</v>
      </c>
      <c r="H10" s="50"/>
      <c r="I10" s="50"/>
      <c r="J10" s="51"/>
      <c r="K10" s="49" t="s">
        <v>58</v>
      </c>
      <c r="L10" s="50"/>
      <c r="M10" s="50"/>
      <c r="N10" s="51"/>
      <c r="Q10" s="24" t="s">
        <v>57</v>
      </c>
      <c r="R10" s="49" t="s">
        <v>58</v>
      </c>
      <c r="S10" s="50"/>
      <c r="T10" s="50"/>
      <c r="U10" s="51"/>
      <c r="V10" s="49" t="s">
        <v>58</v>
      </c>
      <c r="W10" s="50"/>
      <c r="X10" s="50"/>
      <c r="Y10" s="51"/>
      <c r="Z10" s="49" t="s">
        <v>58</v>
      </c>
      <c r="AA10" s="50"/>
      <c r="AB10" s="50"/>
      <c r="AC10" s="51"/>
      <c r="AF10" s="24" t="s">
        <v>57</v>
      </c>
      <c r="AG10" s="49" t="s">
        <v>58</v>
      </c>
      <c r="AH10" s="50"/>
      <c r="AI10" s="50"/>
      <c r="AJ10" s="51"/>
      <c r="AK10" s="49" t="s">
        <v>58</v>
      </c>
      <c r="AL10" s="50"/>
      <c r="AM10" s="50"/>
      <c r="AN10" s="51"/>
      <c r="AO10" s="49" t="s">
        <v>58</v>
      </c>
      <c r="AP10" s="50"/>
      <c r="AQ10" s="50"/>
      <c r="AR10" s="51"/>
      <c r="AU10" s="24" t="s">
        <v>57</v>
      </c>
      <c r="AV10" s="49" t="s">
        <v>58</v>
      </c>
      <c r="AW10" s="50"/>
      <c r="AX10" s="50"/>
      <c r="AY10" s="51"/>
      <c r="AZ10" s="49" t="s">
        <v>58</v>
      </c>
      <c r="BA10" s="50"/>
      <c r="BB10" s="50"/>
      <c r="BC10" s="51"/>
      <c r="BD10" s="49" t="s">
        <v>58</v>
      </c>
      <c r="BE10" s="50"/>
      <c r="BF10" s="50"/>
      <c r="BG10" s="51"/>
    </row>
    <row r="11" spans="1:59" ht="17" thickBot="1">
      <c r="B11" s="40" t="s">
        <v>0</v>
      </c>
      <c r="C11" s="33" t="s">
        <v>1</v>
      </c>
      <c r="D11" s="22" t="s">
        <v>2</v>
      </c>
      <c r="E11" s="22" t="s">
        <v>3</v>
      </c>
      <c r="F11" s="22" t="s">
        <v>4</v>
      </c>
      <c r="G11" s="33" t="s">
        <v>1</v>
      </c>
      <c r="H11" s="22" t="s">
        <v>2</v>
      </c>
      <c r="I11" s="22" t="s">
        <v>3</v>
      </c>
      <c r="J11" s="22" t="s">
        <v>4</v>
      </c>
      <c r="K11" s="33" t="s">
        <v>1</v>
      </c>
      <c r="L11" s="22" t="s">
        <v>2</v>
      </c>
      <c r="M11" s="22" t="s">
        <v>3</v>
      </c>
      <c r="N11" s="23" t="s">
        <v>4</v>
      </c>
      <c r="Q11" s="40" t="s">
        <v>0</v>
      </c>
      <c r="R11" s="33" t="s">
        <v>1</v>
      </c>
      <c r="S11" s="22" t="s">
        <v>2</v>
      </c>
      <c r="T11" s="22" t="s">
        <v>3</v>
      </c>
      <c r="U11" s="22" t="s">
        <v>4</v>
      </c>
      <c r="V11" s="33" t="s">
        <v>1</v>
      </c>
      <c r="W11" s="22" t="s">
        <v>2</v>
      </c>
      <c r="X11" s="22" t="s">
        <v>3</v>
      </c>
      <c r="Y11" s="22" t="s">
        <v>4</v>
      </c>
      <c r="Z11" s="33" t="s">
        <v>1</v>
      </c>
      <c r="AA11" s="22" t="s">
        <v>2</v>
      </c>
      <c r="AB11" s="22" t="s">
        <v>3</v>
      </c>
      <c r="AC11" s="23" t="s">
        <v>4</v>
      </c>
      <c r="AF11" s="40" t="s">
        <v>0</v>
      </c>
      <c r="AG11" s="33" t="s">
        <v>1</v>
      </c>
      <c r="AH11" s="22" t="s">
        <v>2</v>
      </c>
      <c r="AI11" s="22" t="s">
        <v>3</v>
      </c>
      <c r="AJ11" s="22" t="s">
        <v>4</v>
      </c>
      <c r="AK11" s="33" t="s">
        <v>1</v>
      </c>
      <c r="AL11" s="22" t="s">
        <v>2</v>
      </c>
      <c r="AM11" s="22" t="s">
        <v>3</v>
      </c>
      <c r="AN11" s="22" t="s">
        <v>4</v>
      </c>
      <c r="AO11" s="33" t="s">
        <v>1</v>
      </c>
      <c r="AP11" s="22" t="s">
        <v>2</v>
      </c>
      <c r="AQ11" s="22" t="s">
        <v>3</v>
      </c>
      <c r="AR11" s="23" t="s">
        <v>4</v>
      </c>
      <c r="AU11" s="40" t="s">
        <v>0</v>
      </c>
      <c r="AV11" s="33" t="s">
        <v>1</v>
      </c>
      <c r="AW11" s="22" t="s">
        <v>2</v>
      </c>
      <c r="AX11" s="22" t="s">
        <v>3</v>
      </c>
      <c r="AY11" s="22" t="s">
        <v>4</v>
      </c>
      <c r="AZ11" s="33" t="s">
        <v>1</v>
      </c>
      <c r="BA11" s="22" t="s">
        <v>2</v>
      </c>
      <c r="BB11" s="22" t="s">
        <v>3</v>
      </c>
      <c r="BC11" s="22" t="s">
        <v>4</v>
      </c>
      <c r="BD11" s="33" t="s">
        <v>1</v>
      </c>
      <c r="BE11" s="22" t="s">
        <v>2</v>
      </c>
      <c r="BF11" s="22" t="s">
        <v>3</v>
      </c>
      <c r="BG11" s="23" t="s">
        <v>4</v>
      </c>
    </row>
    <row r="12" spans="1:59">
      <c r="A12" s="21" t="s">
        <v>19</v>
      </c>
      <c r="B12" s="54"/>
      <c r="C12" s="28">
        <v>0.3</v>
      </c>
      <c r="D12" s="2"/>
      <c r="E12" s="2"/>
      <c r="F12" s="3">
        <f>MROUND(C12*$A$14,5)</f>
        <v>35</v>
      </c>
      <c r="G12" s="28">
        <v>0.1</v>
      </c>
      <c r="H12" s="2"/>
      <c r="I12" s="2"/>
      <c r="J12" s="3">
        <f>MROUND(G12*$A$14,5)</f>
        <v>10</v>
      </c>
      <c r="K12" s="28">
        <v>1</v>
      </c>
      <c r="L12" s="2"/>
      <c r="M12" s="2"/>
      <c r="N12" s="3">
        <f>MROUND(K12*$A$14,5)</f>
        <v>110</v>
      </c>
      <c r="P12" s="21" t="s">
        <v>19</v>
      </c>
      <c r="Q12" s="54"/>
      <c r="R12" s="28">
        <v>0.3</v>
      </c>
      <c r="S12" s="2"/>
      <c r="T12" s="2"/>
      <c r="U12" s="3">
        <f t="shared" ref="U12:U17" si="1">MROUND(R12*$P$14,5)</f>
        <v>35</v>
      </c>
      <c r="V12" s="28">
        <v>0.1</v>
      </c>
      <c r="W12" s="2"/>
      <c r="X12" s="2"/>
      <c r="Y12" s="3">
        <f t="shared" ref="Y12:Y17" si="2">MROUND(V12*$P$14,5)</f>
        <v>10</v>
      </c>
      <c r="Z12" s="28">
        <v>1</v>
      </c>
      <c r="AA12" s="2"/>
      <c r="AB12" s="2"/>
      <c r="AC12" s="3">
        <f t="shared" ref="AC12:AC17" si="3">MROUND(Z12*$P$14,5)</f>
        <v>110</v>
      </c>
      <c r="AE12" s="21" t="s">
        <v>19</v>
      </c>
      <c r="AF12" s="54"/>
      <c r="AG12" s="28">
        <v>0.3</v>
      </c>
      <c r="AH12" s="2"/>
      <c r="AI12" s="2"/>
      <c r="AJ12" s="3">
        <f>MROUND(AG12*$A$14,5)</f>
        <v>35</v>
      </c>
      <c r="AK12" s="28">
        <v>0.1</v>
      </c>
      <c r="AL12" s="2"/>
      <c r="AM12" s="2"/>
      <c r="AN12" s="3">
        <f>MROUND(AK12*$A$14,5)</f>
        <v>10</v>
      </c>
      <c r="AO12" s="28">
        <v>1</v>
      </c>
      <c r="AP12" s="2"/>
      <c r="AQ12" s="2"/>
      <c r="AR12" s="3">
        <f>MROUND(AO12*$A$14,5)</f>
        <v>110</v>
      </c>
      <c r="AT12" s="21" t="s">
        <v>19</v>
      </c>
      <c r="AU12" s="54"/>
      <c r="AV12" s="28">
        <v>0.3</v>
      </c>
      <c r="AW12" s="2"/>
      <c r="AX12" s="2"/>
      <c r="AY12" s="3">
        <f>MROUND(AV12*$A$14,5)</f>
        <v>35</v>
      </c>
      <c r="AZ12" s="28">
        <v>0.1</v>
      </c>
      <c r="BA12" s="2"/>
      <c r="BB12" s="2"/>
      <c r="BC12" s="3">
        <f>MROUND(AZ12*$A$14,5)</f>
        <v>10</v>
      </c>
      <c r="BD12" s="28">
        <v>1</v>
      </c>
      <c r="BE12" s="2"/>
      <c r="BF12" s="2"/>
      <c r="BG12" s="3">
        <f>MROUND(BD12*$A$14,5)</f>
        <v>110</v>
      </c>
    </row>
    <row r="13" spans="1:59" ht="17" thickBot="1">
      <c r="A13" s="27" t="s">
        <v>41</v>
      </c>
      <c r="B13" s="55"/>
      <c r="C13" s="29">
        <v>0.4</v>
      </c>
      <c r="D13" s="4"/>
      <c r="E13" s="4"/>
      <c r="F13" s="5">
        <f t="shared" ref="F13:F17" si="4">MROUND(C13*$A$14,5)</f>
        <v>45</v>
      </c>
      <c r="G13" s="29">
        <v>0.2</v>
      </c>
      <c r="H13" s="4"/>
      <c r="I13" s="4"/>
      <c r="J13" s="5">
        <f t="shared" ref="J13:J17" si="5">MROUND(G13*$A$14,5)</f>
        <v>20</v>
      </c>
      <c r="K13" s="29">
        <v>1.2</v>
      </c>
      <c r="L13" s="4"/>
      <c r="M13" s="4"/>
      <c r="N13" s="5">
        <f t="shared" ref="N13:N17" si="6">MROUND(K13*$A$14,5)</f>
        <v>130</v>
      </c>
      <c r="P13" s="27" t="s">
        <v>41</v>
      </c>
      <c r="Q13" s="55"/>
      <c r="R13" s="29">
        <v>0.4</v>
      </c>
      <c r="S13" s="4"/>
      <c r="T13" s="4"/>
      <c r="U13" s="5">
        <f t="shared" si="1"/>
        <v>45</v>
      </c>
      <c r="V13" s="29">
        <v>0.2</v>
      </c>
      <c r="W13" s="4"/>
      <c r="X13" s="4"/>
      <c r="Y13" s="5">
        <f t="shared" si="2"/>
        <v>20</v>
      </c>
      <c r="Z13" s="29">
        <v>1.2</v>
      </c>
      <c r="AA13" s="4"/>
      <c r="AB13" s="4"/>
      <c r="AC13" s="5">
        <f t="shared" si="3"/>
        <v>130</v>
      </c>
      <c r="AE13" s="27" t="s">
        <v>41</v>
      </c>
      <c r="AF13" s="55"/>
      <c r="AG13" s="29">
        <v>0.4</v>
      </c>
      <c r="AH13" s="4"/>
      <c r="AI13" s="4"/>
      <c r="AJ13" s="5">
        <f t="shared" ref="AJ13:AJ17" si="7">MROUND(AG13*$A$14,5)</f>
        <v>45</v>
      </c>
      <c r="AK13" s="29">
        <v>0.2</v>
      </c>
      <c r="AL13" s="4"/>
      <c r="AM13" s="4"/>
      <c r="AN13" s="5">
        <f t="shared" ref="AN13:AN17" si="8">MROUND(AK13*$A$14,5)</f>
        <v>20</v>
      </c>
      <c r="AO13" s="29">
        <v>1.2</v>
      </c>
      <c r="AP13" s="4"/>
      <c r="AQ13" s="4"/>
      <c r="AR13" s="5">
        <f t="shared" ref="AR13:AR17" si="9">MROUND(AO13*$A$14,5)</f>
        <v>130</v>
      </c>
      <c r="AT13" s="27" t="s">
        <v>41</v>
      </c>
      <c r="AU13" s="55"/>
      <c r="AV13" s="29">
        <v>0.4</v>
      </c>
      <c r="AW13" s="4"/>
      <c r="AX13" s="4"/>
      <c r="AY13" s="5">
        <f t="shared" ref="AY13:AY17" si="10">MROUND(AV13*$A$14,5)</f>
        <v>45</v>
      </c>
      <c r="AZ13" s="29">
        <v>0.2</v>
      </c>
      <c r="BA13" s="4"/>
      <c r="BB13" s="4"/>
      <c r="BC13" s="5">
        <f t="shared" ref="BC13:BC17" si="11">MROUND(AZ13*$A$14,5)</f>
        <v>20</v>
      </c>
      <c r="BD13" s="29">
        <v>1.2</v>
      </c>
      <c r="BE13" s="4"/>
      <c r="BF13" s="4"/>
      <c r="BG13" s="5">
        <f t="shared" ref="BG13:BG17" si="12">MROUND(BD13*$A$14,5)</f>
        <v>130</v>
      </c>
    </row>
    <row r="14" spans="1:59">
      <c r="A14" s="1">
        <f>HLOOKUP(A13,ACTIVEMAX,3,FALSE)</f>
        <v>110.00000000000001</v>
      </c>
      <c r="B14" s="6"/>
      <c r="C14" s="29">
        <v>0.5</v>
      </c>
      <c r="D14" s="4"/>
      <c r="E14" s="4"/>
      <c r="F14" s="5">
        <f t="shared" si="4"/>
        <v>55</v>
      </c>
      <c r="G14" s="29">
        <v>0.3</v>
      </c>
      <c r="H14" s="4"/>
      <c r="I14" s="4"/>
      <c r="J14" s="5">
        <f t="shared" si="5"/>
        <v>35</v>
      </c>
      <c r="K14" s="29">
        <v>0.8</v>
      </c>
      <c r="L14" s="4"/>
      <c r="M14" s="4"/>
      <c r="N14" s="5">
        <f t="shared" si="6"/>
        <v>90</v>
      </c>
      <c r="P14" s="1">
        <f>HLOOKUP(P13,ACTIVEMAX,3,FALSE)</f>
        <v>110.00000000000001</v>
      </c>
      <c r="Q14" s="6"/>
      <c r="R14" s="29">
        <v>0.5</v>
      </c>
      <c r="S14" s="4"/>
      <c r="T14" s="4"/>
      <c r="U14" s="5">
        <f t="shared" si="1"/>
        <v>55</v>
      </c>
      <c r="V14" s="29">
        <v>0.3</v>
      </c>
      <c r="W14" s="4"/>
      <c r="X14" s="4"/>
      <c r="Y14" s="5">
        <f t="shared" si="2"/>
        <v>35</v>
      </c>
      <c r="Z14" s="29">
        <v>0.8</v>
      </c>
      <c r="AA14" s="4"/>
      <c r="AB14" s="4"/>
      <c r="AC14" s="5">
        <f t="shared" si="3"/>
        <v>90</v>
      </c>
      <c r="AE14" s="1">
        <f>HLOOKUP(AE13,ACTIVEMAX,3,FALSE)</f>
        <v>110.00000000000001</v>
      </c>
      <c r="AF14" s="6"/>
      <c r="AG14" s="29">
        <v>0.5</v>
      </c>
      <c r="AH14" s="4"/>
      <c r="AI14" s="4"/>
      <c r="AJ14" s="5">
        <f t="shared" si="7"/>
        <v>55</v>
      </c>
      <c r="AK14" s="29">
        <v>0.3</v>
      </c>
      <c r="AL14" s="4"/>
      <c r="AM14" s="4"/>
      <c r="AN14" s="5">
        <f t="shared" si="8"/>
        <v>35</v>
      </c>
      <c r="AO14" s="29">
        <v>0.8</v>
      </c>
      <c r="AP14" s="4"/>
      <c r="AQ14" s="4"/>
      <c r="AR14" s="5">
        <f t="shared" si="9"/>
        <v>90</v>
      </c>
      <c r="AT14" s="1">
        <f>HLOOKUP(AT13,ACTIVEMAX,3,FALSE)</f>
        <v>110.00000000000001</v>
      </c>
      <c r="AU14" s="6"/>
      <c r="AV14" s="29">
        <v>0.5</v>
      </c>
      <c r="AW14" s="4"/>
      <c r="AX14" s="4"/>
      <c r="AY14" s="5">
        <f t="shared" si="10"/>
        <v>55</v>
      </c>
      <c r="AZ14" s="29">
        <v>0.3</v>
      </c>
      <c r="BA14" s="4"/>
      <c r="BB14" s="4"/>
      <c r="BC14" s="5">
        <f t="shared" si="11"/>
        <v>35</v>
      </c>
      <c r="BD14" s="29">
        <v>0.8</v>
      </c>
      <c r="BE14" s="4"/>
      <c r="BF14" s="4"/>
      <c r="BG14" s="5">
        <f t="shared" si="12"/>
        <v>90</v>
      </c>
    </row>
    <row r="15" spans="1:59">
      <c r="B15" s="7"/>
      <c r="C15" s="29">
        <v>0.6</v>
      </c>
      <c r="D15" s="4"/>
      <c r="E15" s="4"/>
      <c r="F15" s="5">
        <f t="shared" si="4"/>
        <v>65</v>
      </c>
      <c r="G15" s="29">
        <v>0.5</v>
      </c>
      <c r="H15" s="4"/>
      <c r="I15" s="4"/>
      <c r="J15" s="5">
        <f t="shared" si="5"/>
        <v>55</v>
      </c>
      <c r="K15" s="29">
        <v>0.5</v>
      </c>
      <c r="L15" s="4"/>
      <c r="M15" s="4"/>
      <c r="N15" s="5">
        <f t="shared" si="6"/>
        <v>55</v>
      </c>
      <c r="Q15" s="7"/>
      <c r="R15" s="29">
        <v>0.6</v>
      </c>
      <c r="S15" s="4"/>
      <c r="T15" s="4"/>
      <c r="U15" s="5">
        <f t="shared" si="1"/>
        <v>65</v>
      </c>
      <c r="V15" s="29">
        <v>0.5</v>
      </c>
      <c r="W15" s="4"/>
      <c r="X15" s="4"/>
      <c r="Y15" s="5">
        <f t="shared" si="2"/>
        <v>55</v>
      </c>
      <c r="Z15" s="29">
        <v>0.5</v>
      </c>
      <c r="AA15" s="4"/>
      <c r="AB15" s="4"/>
      <c r="AC15" s="5">
        <f t="shared" si="3"/>
        <v>55</v>
      </c>
      <c r="AF15" s="7"/>
      <c r="AG15" s="29">
        <v>0.6</v>
      </c>
      <c r="AH15" s="4"/>
      <c r="AI15" s="4"/>
      <c r="AJ15" s="5">
        <f t="shared" si="7"/>
        <v>65</v>
      </c>
      <c r="AK15" s="29">
        <v>0.5</v>
      </c>
      <c r="AL15" s="4"/>
      <c r="AM15" s="4"/>
      <c r="AN15" s="5">
        <f t="shared" si="8"/>
        <v>55</v>
      </c>
      <c r="AO15" s="29">
        <v>0.5</v>
      </c>
      <c r="AP15" s="4"/>
      <c r="AQ15" s="4"/>
      <c r="AR15" s="5">
        <f t="shared" si="9"/>
        <v>55</v>
      </c>
      <c r="AU15" s="7"/>
      <c r="AV15" s="29">
        <v>0.6</v>
      </c>
      <c r="AW15" s="4"/>
      <c r="AX15" s="4"/>
      <c r="AY15" s="5">
        <f t="shared" si="10"/>
        <v>65</v>
      </c>
      <c r="AZ15" s="29">
        <v>0.5</v>
      </c>
      <c r="BA15" s="4"/>
      <c r="BB15" s="4"/>
      <c r="BC15" s="5">
        <f t="shared" si="11"/>
        <v>55</v>
      </c>
      <c r="BD15" s="29">
        <v>0.5</v>
      </c>
      <c r="BE15" s="4"/>
      <c r="BF15" s="4"/>
      <c r="BG15" s="5">
        <f t="shared" si="12"/>
        <v>55</v>
      </c>
    </row>
    <row r="16" spans="1:59">
      <c r="B16" s="7"/>
      <c r="C16" s="29">
        <v>0.7</v>
      </c>
      <c r="D16" s="4"/>
      <c r="E16" s="4"/>
      <c r="F16" s="5">
        <f t="shared" si="4"/>
        <v>75</v>
      </c>
      <c r="G16" s="29">
        <v>0.9</v>
      </c>
      <c r="H16" s="4"/>
      <c r="I16" s="4"/>
      <c r="J16" s="5">
        <f t="shared" si="5"/>
        <v>100</v>
      </c>
      <c r="K16" s="29">
        <v>0.6</v>
      </c>
      <c r="L16" s="4"/>
      <c r="M16" s="4"/>
      <c r="N16" s="5">
        <f t="shared" si="6"/>
        <v>65</v>
      </c>
      <c r="Q16" s="7"/>
      <c r="R16" s="29">
        <v>0.7</v>
      </c>
      <c r="S16" s="4"/>
      <c r="T16" s="4"/>
      <c r="U16" s="5">
        <f t="shared" si="1"/>
        <v>75</v>
      </c>
      <c r="V16" s="29">
        <v>0.9</v>
      </c>
      <c r="W16" s="4"/>
      <c r="X16" s="4"/>
      <c r="Y16" s="5">
        <f t="shared" si="2"/>
        <v>100</v>
      </c>
      <c r="Z16" s="29">
        <v>0.6</v>
      </c>
      <c r="AA16" s="4"/>
      <c r="AB16" s="4"/>
      <c r="AC16" s="5">
        <f t="shared" si="3"/>
        <v>65</v>
      </c>
      <c r="AF16" s="7"/>
      <c r="AG16" s="29">
        <v>0.7</v>
      </c>
      <c r="AH16" s="4"/>
      <c r="AI16" s="4"/>
      <c r="AJ16" s="5">
        <f t="shared" si="7"/>
        <v>75</v>
      </c>
      <c r="AK16" s="29">
        <v>0.9</v>
      </c>
      <c r="AL16" s="4"/>
      <c r="AM16" s="4"/>
      <c r="AN16" s="5">
        <f t="shared" si="8"/>
        <v>100</v>
      </c>
      <c r="AO16" s="29">
        <v>0.6</v>
      </c>
      <c r="AP16" s="4"/>
      <c r="AQ16" s="4"/>
      <c r="AR16" s="5">
        <f t="shared" si="9"/>
        <v>65</v>
      </c>
      <c r="AU16" s="7"/>
      <c r="AV16" s="29">
        <v>0.7</v>
      </c>
      <c r="AW16" s="4"/>
      <c r="AX16" s="4"/>
      <c r="AY16" s="5">
        <f t="shared" si="10"/>
        <v>75</v>
      </c>
      <c r="AZ16" s="29">
        <v>0.9</v>
      </c>
      <c r="BA16" s="4"/>
      <c r="BB16" s="4"/>
      <c r="BC16" s="5">
        <f t="shared" si="11"/>
        <v>100</v>
      </c>
      <c r="BD16" s="29">
        <v>0.6</v>
      </c>
      <c r="BE16" s="4"/>
      <c r="BF16" s="4"/>
      <c r="BG16" s="5">
        <f t="shared" si="12"/>
        <v>65</v>
      </c>
    </row>
    <row r="17" spans="1:59" ht="17" thickBot="1">
      <c r="B17" s="8"/>
      <c r="C17" s="30"/>
      <c r="D17" s="9"/>
      <c r="E17" s="9"/>
      <c r="F17" s="10">
        <f t="shared" si="4"/>
        <v>0</v>
      </c>
      <c r="G17" s="30"/>
      <c r="H17" s="9"/>
      <c r="I17" s="9"/>
      <c r="J17" s="10">
        <f t="shared" si="5"/>
        <v>0</v>
      </c>
      <c r="K17" s="30"/>
      <c r="L17" s="9"/>
      <c r="M17" s="9"/>
      <c r="N17" s="10">
        <f t="shared" si="6"/>
        <v>0</v>
      </c>
      <c r="Q17" s="8"/>
      <c r="R17" s="30"/>
      <c r="S17" s="9"/>
      <c r="T17" s="9"/>
      <c r="U17" s="10">
        <f t="shared" si="1"/>
        <v>0</v>
      </c>
      <c r="V17" s="30"/>
      <c r="W17" s="9"/>
      <c r="X17" s="9"/>
      <c r="Y17" s="10">
        <f t="shared" si="2"/>
        <v>0</v>
      </c>
      <c r="Z17" s="30"/>
      <c r="AA17" s="9"/>
      <c r="AB17" s="9"/>
      <c r="AC17" s="10">
        <f t="shared" si="3"/>
        <v>0</v>
      </c>
      <c r="AF17" s="8"/>
      <c r="AG17" s="30"/>
      <c r="AH17" s="9"/>
      <c r="AI17" s="9"/>
      <c r="AJ17" s="10">
        <f t="shared" si="7"/>
        <v>0</v>
      </c>
      <c r="AK17" s="30"/>
      <c r="AL17" s="9"/>
      <c r="AM17" s="9"/>
      <c r="AN17" s="10">
        <f t="shared" si="8"/>
        <v>0</v>
      </c>
      <c r="AO17" s="30"/>
      <c r="AP17" s="9"/>
      <c r="AQ17" s="9"/>
      <c r="AR17" s="10">
        <f t="shared" si="9"/>
        <v>0</v>
      </c>
      <c r="AU17" s="8"/>
      <c r="AV17" s="30"/>
      <c r="AW17" s="9"/>
      <c r="AX17" s="9"/>
      <c r="AY17" s="10">
        <f t="shared" si="10"/>
        <v>0</v>
      </c>
      <c r="AZ17" s="30"/>
      <c r="BA17" s="9"/>
      <c r="BB17" s="9"/>
      <c r="BC17" s="10">
        <f t="shared" si="11"/>
        <v>0</v>
      </c>
      <c r="BD17" s="30"/>
      <c r="BE17" s="9"/>
      <c r="BF17" s="9"/>
      <c r="BG17" s="10">
        <f t="shared" si="12"/>
        <v>0</v>
      </c>
    </row>
    <row r="18" spans="1:59">
      <c r="A18" s="21" t="s">
        <v>18</v>
      </c>
      <c r="B18" s="54"/>
      <c r="C18" s="28">
        <v>1</v>
      </c>
      <c r="D18" s="2"/>
      <c r="E18" s="2"/>
      <c r="F18" s="3">
        <f>MROUND(C18*$A$20,5)</f>
        <v>110</v>
      </c>
      <c r="G18" s="28"/>
      <c r="H18" s="2"/>
      <c r="I18" s="2"/>
      <c r="J18" s="3">
        <f>MROUND(G18*$A$20,5)</f>
        <v>0</v>
      </c>
      <c r="K18" s="28">
        <v>0.5</v>
      </c>
      <c r="L18" s="2"/>
      <c r="M18" s="2"/>
      <c r="N18" s="3">
        <f>MROUND(K18*$A$20,5)</f>
        <v>55</v>
      </c>
      <c r="P18" s="21" t="s">
        <v>18</v>
      </c>
      <c r="Q18" s="54"/>
      <c r="R18" s="28">
        <v>1</v>
      </c>
      <c r="S18" s="2"/>
      <c r="T18" s="2"/>
      <c r="U18" s="3">
        <f t="shared" ref="U18:U23" si="13">MROUND(R18*$P$20,5)</f>
        <v>110</v>
      </c>
      <c r="V18" s="28"/>
      <c r="W18" s="2"/>
      <c r="X18" s="2"/>
      <c r="Y18" s="3">
        <f t="shared" ref="Y18:Y23" si="14">MROUND(V18*$P$20,5)</f>
        <v>0</v>
      </c>
      <c r="Z18" s="28">
        <v>0.5</v>
      </c>
      <c r="AA18" s="2"/>
      <c r="AB18" s="2"/>
      <c r="AC18" s="3">
        <f t="shared" ref="AC18:AC23" si="15">MROUND(Z18*$P$20,5)</f>
        <v>55</v>
      </c>
      <c r="AE18" s="21" t="s">
        <v>18</v>
      </c>
      <c r="AF18" s="54"/>
      <c r="AG18" s="28">
        <v>1</v>
      </c>
      <c r="AH18" s="2"/>
      <c r="AI18" s="2"/>
      <c r="AJ18" s="3">
        <f>MROUND(AG18*$A$20,5)</f>
        <v>110</v>
      </c>
      <c r="AK18" s="28"/>
      <c r="AL18" s="2"/>
      <c r="AM18" s="2"/>
      <c r="AN18" s="3">
        <f>MROUND(AK18*$A$20,5)</f>
        <v>0</v>
      </c>
      <c r="AO18" s="28">
        <v>0.5</v>
      </c>
      <c r="AP18" s="2"/>
      <c r="AQ18" s="2"/>
      <c r="AR18" s="3">
        <f>MROUND(AO18*$A$20,5)</f>
        <v>55</v>
      </c>
      <c r="AT18" s="21" t="s">
        <v>18</v>
      </c>
      <c r="AU18" s="54"/>
      <c r="AV18" s="28">
        <v>1</v>
      </c>
      <c r="AW18" s="2"/>
      <c r="AX18" s="2"/>
      <c r="AY18" s="3">
        <f>MROUND(AV18*$A$20,5)</f>
        <v>110</v>
      </c>
      <c r="AZ18" s="28"/>
      <c r="BA18" s="2"/>
      <c r="BB18" s="2"/>
      <c r="BC18" s="3">
        <f>MROUND(AZ18*$A$20,5)</f>
        <v>0</v>
      </c>
      <c r="BD18" s="28">
        <v>0.5</v>
      </c>
      <c r="BE18" s="2"/>
      <c r="BF18" s="2"/>
      <c r="BG18" s="3">
        <f>MROUND(BD18*$A$20,5)</f>
        <v>55</v>
      </c>
    </row>
    <row r="19" spans="1:59" ht="17" thickBot="1">
      <c r="A19" s="27" t="s">
        <v>41</v>
      </c>
      <c r="B19" s="55"/>
      <c r="C19" s="29"/>
      <c r="D19" s="4"/>
      <c r="E19" s="4"/>
      <c r="F19" s="5">
        <f t="shared" ref="F19:F23" si="16">MROUND(C19*$A$20,5)</f>
        <v>0</v>
      </c>
      <c r="G19" s="29"/>
      <c r="H19" s="4"/>
      <c r="I19" s="4"/>
      <c r="J19" s="5">
        <f t="shared" ref="J19:J23" si="17">MROUND(G19*$A$20,5)</f>
        <v>0</v>
      </c>
      <c r="K19" s="29"/>
      <c r="L19" s="4"/>
      <c r="M19" s="4"/>
      <c r="N19" s="5">
        <f t="shared" ref="N19:N23" si="18">MROUND(K19*$A$20,5)</f>
        <v>0</v>
      </c>
      <c r="P19" s="27" t="s">
        <v>41</v>
      </c>
      <c r="Q19" s="55"/>
      <c r="R19" s="29"/>
      <c r="S19" s="4"/>
      <c r="T19" s="4"/>
      <c r="U19" s="5">
        <f t="shared" si="13"/>
        <v>0</v>
      </c>
      <c r="V19" s="29"/>
      <c r="W19" s="4"/>
      <c r="X19" s="4"/>
      <c r="Y19" s="5">
        <f t="shared" si="14"/>
        <v>0</v>
      </c>
      <c r="Z19" s="29"/>
      <c r="AA19" s="4"/>
      <c r="AB19" s="4"/>
      <c r="AC19" s="5">
        <f t="shared" si="15"/>
        <v>0</v>
      </c>
      <c r="AE19" s="27" t="s">
        <v>41</v>
      </c>
      <c r="AF19" s="55"/>
      <c r="AG19" s="29"/>
      <c r="AH19" s="4"/>
      <c r="AI19" s="4"/>
      <c r="AJ19" s="5">
        <f t="shared" ref="AJ19:AJ23" si="19">MROUND(AG19*$A$20,5)</f>
        <v>0</v>
      </c>
      <c r="AK19" s="29"/>
      <c r="AL19" s="4"/>
      <c r="AM19" s="4"/>
      <c r="AN19" s="5">
        <f t="shared" ref="AN19:AN23" si="20">MROUND(AK19*$A$20,5)</f>
        <v>0</v>
      </c>
      <c r="AO19" s="29"/>
      <c r="AP19" s="4"/>
      <c r="AQ19" s="4"/>
      <c r="AR19" s="5">
        <f t="shared" ref="AR19:AR23" si="21">MROUND(AO19*$A$20,5)</f>
        <v>0</v>
      </c>
      <c r="AT19" s="27" t="s">
        <v>41</v>
      </c>
      <c r="AU19" s="55"/>
      <c r="AV19" s="29"/>
      <c r="AW19" s="4"/>
      <c r="AX19" s="4"/>
      <c r="AY19" s="5">
        <f t="shared" ref="AY19:AY23" si="22">MROUND(AV19*$A$20,5)</f>
        <v>0</v>
      </c>
      <c r="AZ19" s="29"/>
      <c r="BA19" s="4"/>
      <c r="BB19" s="4"/>
      <c r="BC19" s="5">
        <f t="shared" ref="BC19:BC23" si="23">MROUND(AZ19*$A$20,5)</f>
        <v>0</v>
      </c>
      <c r="BD19" s="29"/>
      <c r="BE19" s="4"/>
      <c r="BF19" s="4"/>
      <c r="BG19" s="5">
        <f t="shared" ref="BG19:BG23" si="24">MROUND(BD19*$A$20,5)</f>
        <v>0</v>
      </c>
    </row>
    <row r="20" spans="1:59">
      <c r="A20" s="1">
        <f>HLOOKUP(A19,ACTIVEMAX,3,FALSE)</f>
        <v>110.00000000000001</v>
      </c>
      <c r="B20" s="6"/>
      <c r="C20" s="29"/>
      <c r="D20" s="4"/>
      <c r="E20" s="4"/>
      <c r="F20" s="5">
        <f t="shared" si="16"/>
        <v>0</v>
      </c>
      <c r="G20" s="29"/>
      <c r="H20" s="4"/>
      <c r="I20" s="4"/>
      <c r="J20" s="5">
        <f t="shared" si="17"/>
        <v>0</v>
      </c>
      <c r="K20" s="29"/>
      <c r="L20" s="4"/>
      <c r="M20" s="4"/>
      <c r="N20" s="5">
        <f t="shared" si="18"/>
        <v>0</v>
      </c>
      <c r="P20" s="1">
        <f>HLOOKUP(P19,ACTIVEMAX,3,FALSE)</f>
        <v>110.00000000000001</v>
      </c>
      <c r="Q20" s="6"/>
      <c r="R20" s="29"/>
      <c r="S20" s="4"/>
      <c r="T20" s="4"/>
      <c r="U20" s="5">
        <f t="shared" si="13"/>
        <v>0</v>
      </c>
      <c r="V20" s="29"/>
      <c r="W20" s="4"/>
      <c r="X20" s="4"/>
      <c r="Y20" s="5">
        <f t="shared" si="14"/>
        <v>0</v>
      </c>
      <c r="Z20" s="29"/>
      <c r="AA20" s="4"/>
      <c r="AB20" s="4"/>
      <c r="AC20" s="5">
        <f t="shared" si="15"/>
        <v>0</v>
      </c>
      <c r="AE20" s="1">
        <f>HLOOKUP(AE19,ACTIVEMAX,3,FALSE)</f>
        <v>110.00000000000001</v>
      </c>
      <c r="AF20" s="6"/>
      <c r="AG20" s="29"/>
      <c r="AH20" s="4"/>
      <c r="AI20" s="4"/>
      <c r="AJ20" s="5">
        <f t="shared" si="19"/>
        <v>0</v>
      </c>
      <c r="AK20" s="29"/>
      <c r="AL20" s="4"/>
      <c r="AM20" s="4"/>
      <c r="AN20" s="5">
        <f t="shared" si="20"/>
        <v>0</v>
      </c>
      <c r="AO20" s="29"/>
      <c r="AP20" s="4"/>
      <c r="AQ20" s="4"/>
      <c r="AR20" s="5">
        <f t="shared" si="21"/>
        <v>0</v>
      </c>
      <c r="AT20" s="1">
        <f>HLOOKUP(AT19,ACTIVEMAX,3,FALSE)</f>
        <v>110.00000000000001</v>
      </c>
      <c r="AU20" s="6"/>
      <c r="AV20" s="29"/>
      <c r="AW20" s="4"/>
      <c r="AX20" s="4"/>
      <c r="AY20" s="5">
        <f t="shared" si="22"/>
        <v>0</v>
      </c>
      <c r="AZ20" s="29"/>
      <c r="BA20" s="4"/>
      <c r="BB20" s="4"/>
      <c r="BC20" s="5">
        <f t="shared" si="23"/>
        <v>0</v>
      </c>
      <c r="BD20" s="29"/>
      <c r="BE20" s="4"/>
      <c r="BF20" s="4"/>
      <c r="BG20" s="5">
        <f t="shared" si="24"/>
        <v>0</v>
      </c>
    </row>
    <row r="21" spans="1:59">
      <c r="B21" s="7"/>
      <c r="C21" s="29"/>
      <c r="D21" s="4"/>
      <c r="E21" s="4"/>
      <c r="F21" s="5">
        <f t="shared" si="16"/>
        <v>0</v>
      </c>
      <c r="G21" s="29"/>
      <c r="H21" s="4"/>
      <c r="I21" s="4"/>
      <c r="J21" s="5">
        <f t="shared" si="17"/>
        <v>0</v>
      </c>
      <c r="K21" s="29"/>
      <c r="L21" s="4"/>
      <c r="M21" s="4"/>
      <c r="N21" s="5">
        <f t="shared" si="18"/>
        <v>0</v>
      </c>
      <c r="Q21" s="7"/>
      <c r="R21" s="29"/>
      <c r="S21" s="4"/>
      <c r="T21" s="4"/>
      <c r="U21" s="5">
        <f t="shared" si="13"/>
        <v>0</v>
      </c>
      <c r="V21" s="29"/>
      <c r="W21" s="4"/>
      <c r="X21" s="4"/>
      <c r="Y21" s="5">
        <f t="shared" si="14"/>
        <v>0</v>
      </c>
      <c r="Z21" s="29"/>
      <c r="AA21" s="4"/>
      <c r="AB21" s="4"/>
      <c r="AC21" s="5">
        <f t="shared" si="15"/>
        <v>0</v>
      </c>
      <c r="AF21" s="7"/>
      <c r="AG21" s="29"/>
      <c r="AH21" s="4"/>
      <c r="AI21" s="4"/>
      <c r="AJ21" s="5">
        <f t="shared" si="19"/>
        <v>0</v>
      </c>
      <c r="AK21" s="29"/>
      <c r="AL21" s="4"/>
      <c r="AM21" s="4"/>
      <c r="AN21" s="5">
        <f t="shared" si="20"/>
        <v>0</v>
      </c>
      <c r="AO21" s="29"/>
      <c r="AP21" s="4"/>
      <c r="AQ21" s="4"/>
      <c r="AR21" s="5">
        <f t="shared" si="21"/>
        <v>0</v>
      </c>
      <c r="AU21" s="7"/>
      <c r="AV21" s="29"/>
      <c r="AW21" s="4"/>
      <c r="AX21" s="4"/>
      <c r="AY21" s="5">
        <f t="shared" si="22"/>
        <v>0</v>
      </c>
      <c r="AZ21" s="29"/>
      <c r="BA21" s="4"/>
      <c r="BB21" s="4"/>
      <c r="BC21" s="5">
        <f t="shared" si="23"/>
        <v>0</v>
      </c>
      <c r="BD21" s="29"/>
      <c r="BE21" s="4"/>
      <c r="BF21" s="4"/>
      <c r="BG21" s="5">
        <f t="shared" si="24"/>
        <v>0</v>
      </c>
    </row>
    <row r="22" spans="1:59">
      <c r="B22" s="7"/>
      <c r="C22" s="29"/>
      <c r="D22" s="4"/>
      <c r="E22" s="4"/>
      <c r="F22" s="5">
        <f t="shared" si="16"/>
        <v>0</v>
      </c>
      <c r="G22" s="29"/>
      <c r="H22" s="4"/>
      <c r="I22" s="4"/>
      <c r="J22" s="5">
        <f t="shared" si="17"/>
        <v>0</v>
      </c>
      <c r="K22" s="29"/>
      <c r="L22" s="4"/>
      <c r="M22" s="4"/>
      <c r="N22" s="5">
        <f t="shared" si="18"/>
        <v>0</v>
      </c>
      <c r="Q22" s="7"/>
      <c r="R22" s="29"/>
      <c r="S22" s="4"/>
      <c r="T22" s="4"/>
      <c r="U22" s="5">
        <f t="shared" si="13"/>
        <v>0</v>
      </c>
      <c r="V22" s="29"/>
      <c r="W22" s="4"/>
      <c r="X22" s="4"/>
      <c r="Y22" s="5">
        <f t="shared" si="14"/>
        <v>0</v>
      </c>
      <c r="Z22" s="29"/>
      <c r="AA22" s="4"/>
      <c r="AB22" s="4"/>
      <c r="AC22" s="5">
        <f t="shared" si="15"/>
        <v>0</v>
      </c>
      <c r="AF22" s="7"/>
      <c r="AG22" s="29"/>
      <c r="AH22" s="4"/>
      <c r="AI22" s="4"/>
      <c r="AJ22" s="5">
        <f t="shared" si="19"/>
        <v>0</v>
      </c>
      <c r="AK22" s="29"/>
      <c r="AL22" s="4"/>
      <c r="AM22" s="4"/>
      <c r="AN22" s="5">
        <f t="shared" si="20"/>
        <v>0</v>
      </c>
      <c r="AO22" s="29"/>
      <c r="AP22" s="4"/>
      <c r="AQ22" s="4"/>
      <c r="AR22" s="5">
        <f t="shared" si="21"/>
        <v>0</v>
      </c>
      <c r="AU22" s="7"/>
      <c r="AV22" s="29"/>
      <c r="AW22" s="4"/>
      <c r="AX22" s="4"/>
      <c r="AY22" s="5">
        <f t="shared" si="22"/>
        <v>0</v>
      </c>
      <c r="AZ22" s="29"/>
      <c r="BA22" s="4"/>
      <c r="BB22" s="4"/>
      <c r="BC22" s="5">
        <f t="shared" si="23"/>
        <v>0</v>
      </c>
      <c r="BD22" s="29"/>
      <c r="BE22" s="4"/>
      <c r="BF22" s="4"/>
      <c r="BG22" s="5">
        <f t="shared" si="24"/>
        <v>0</v>
      </c>
    </row>
    <row r="23" spans="1:59" ht="17" thickBot="1">
      <c r="B23" s="8"/>
      <c r="C23" s="30"/>
      <c r="D23" s="9"/>
      <c r="E23" s="9"/>
      <c r="F23" s="10">
        <f t="shared" si="16"/>
        <v>0</v>
      </c>
      <c r="G23" s="30"/>
      <c r="H23" s="9"/>
      <c r="I23" s="9"/>
      <c r="J23" s="10">
        <f t="shared" si="17"/>
        <v>0</v>
      </c>
      <c r="K23" s="30"/>
      <c r="L23" s="9"/>
      <c r="M23" s="9"/>
      <c r="N23" s="10">
        <f t="shared" si="18"/>
        <v>0</v>
      </c>
      <c r="Q23" s="8"/>
      <c r="R23" s="30"/>
      <c r="S23" s="9"/>
      <c r="T23" s="9"/>
      <c r="U23" s="10">
        <f t="shared" si="13"/>
        <v>0</v>
      </c>
      <c r="V23" s="30"/>
      <c r="W23" s="9"/>
      <c r="X23" s="9"/>
      <c r="Y23" s="10">
        <f t="shared" si="14"/>
        <v>0</v>
      </c>
      <c r="Z23" s="30"/>
      <c r="AA23" s="9"/>
      <c r="AB23" s="9"/>
      <c r="AC23" s="10">
        <f t="shared" si="15"/>
        <v>0</v>
      </c>
      <c r="AF23" s="8"/>
      <c r="AG23" s="30"/>
      <c r="AH23" s="9"/>
      <c r="AI23" s="9"/>
      <c r="AJ23" s="10">
        <f t="shared" si="19"/>
        <v>0</v>
      </c>
      <c r="AK23" s="30"/>
      <c r="AL23" s="9"/>
      <c r="AM23" s="9"/>
      <c r="AN23" s="10">
        <f t="shared" si="20"/>
        <v>0</v>
      </c>
      <c r="AO23" s="30"/>
      <c r="AP23" s="9"/>
      <c r="AQ23" s="9"/>
      <c r="AR23" s="10">
        <f t="shared" si="21"/>
        <v>0</v>
      </c>
      <c r="AU23" s="8"/>
      <c r="AV23" s="30"/>
      <c r="AW23" s="9"/>
      <c r="AX23" s="9"/>
      <c r="AY23" s="10">
        <f t="shared" si="22"/>
        <v>0</v>
      </c>
      <c r="AZ23" s="30"/>
      <c r="BA23" s="9"/>
      <c r="BB23" s="9"/>
      <c r="BC23" s="10">
        <f t="shared" si="23"/>
        <v>0</v>
      </c>
      <c r="BD23" s="30"/>
      <c r="BE23" s="9"/>
      <c r="BF23" s="9"/>
      <c r="BG23" s="10">
        <f t="shared" si="24"/>
        <v>0</v>
      </c>
    </row>
    <row r="24" spans="1:59">
      <c r="A24" s="21" t="s">
        <v>18</v>
      </c>
      <c r="B24" s="54"/>
      <c r="C24" s="28"/>
      <c r="D24" s="2"/>
      <c r="E24" s="2"/>
      <c r="F24" s="3">
        <f>MROUND(C24*$A$26,5)</f>
        <v>0</v>
      </c>
      <c r="G24" s="28"/>
      <c r="H24" s="2"/>
      <c r="I24" s="2"/>
      <c r="J24" s="3">
        <f>MROUND(G24*$A$26,5)</f>
        <v>0</v>
      </c>
      <c r="K24" s="28"/>
      <c r="L24" s="2"/>
      <c r="M24" s="2"/>
      <c r="N24" s="3">
        <f>MROUND(K24*$A$26,5)</f>
        <v>0</v>
      </c>
      <c r="P24" s="21" t="s">
        <v>18</v>
      </c>
      <c r="Q24" s="54"/>
      <c r="R24" s="28"/>
      <c r="S24" s="2"/>
      <c r="T24" s="2"/>
      <c r="U24" s="3">
        <f t="shared" ref="U24:U29" si="25">MROUND(R24*$P$26,5)</f>
        <v>0</v>
      </c>
      <c r="V24" s="28"/>
      <c r="W24" s="2"/>
      <c r="X24" s="2"/>
      <c r="Y24" s="3">
        <f t="shared" ref="Y24:Y29" si="26">MROUND(V24*$P$26,5)</f>
        <v>0</v>
      </c>
      <c r="Z24" s="28"/>
      <c r="AA24" s="2"/>
      <c r="AB24" s="2"/>
      <c r="AC24" s="3">
        <f t="shared" ref="AC24:AC29" si="27">MROUND(Z24*$P$26,5)</f>
        <v>0</v>
      </c>
      <c r="AE24" s="21" t="s">
        <v>18</v>
      </c>
      <c r="AF24" s="54"/>
      <c r="AG24" s="28"/>
      <c r="AH24" s="2"/>
      <c r="AI24" s="2"/>
      <c r="AJ24" s="3">
        <f>MROUND(AG24*$A$26,5)</f>
        <v>0</v>
      </c>
      <c r="AK24" s="28"/>
      <c r="AL24" s="2"/>
      <c r="AM24" s="2"/>
      <c r="AN24" s="3">
        <f>MROUND(AK24*$A$26,5)</f>
        <v>0</v>
      </c>
      <c r="AO24" s="28"/>
      <c r="AP24" s="2"/>
      <c r="AQ24" s="2"/>
      <c r="AR24" s="3">
        <f>MROUND(AO24*$A$26,5)</f>
        <v>0</v>
      </c>
      <c r="AT24" s="21" t="s">
        <v>18</v>
      </c>
      <c r="AU24" s="54"/>
      <c r="AV24" s="28"/>
      <c r="AW24" s="2"/>
      <c r="AX24" s="2"/>
      <c r="AY24" s="3">
        <f>MROUND(AV24*$A$26,5)</f>
        <v>0</v>
      </c>
      <c r="AZ24" s="28"/>
      <c r="BA24" s="2"/>
      <c r="BB24" s="2"/>
      <c r="BC24" s="3">
        <f>MROUND(AZ24*$A$26,5)</f>
        <v>0</v>
      </c>
      <c r="BD24" s="28"/>
      <c r="BE24" s="2"/>
      <c r="BF24" s="2"/>
      <c r="BG24" s="3">
        <f>MROUND(BD24*$A$26,5)</f>
        <v>0</v>
      </c>
    </row>
    <row r="25" spans="1:59" ht="17" thickBot="1">
      <c r="A25" s="27" t="s">
        <v>41</v>
      </c>
      <c r="B25" s="55"/>
      <c r="C25" s="29"/>
      <c r="D25" s="4"/>
      <c r="E25" s="4"/>
      <c r="F25" s="5">
        <f t="shared" ref="F25:F29" si="28">MROUND(C25*$A$26,5)</f>
        <v>0</v>
      </c>
      <c r="G25" s="29"/>
      <c r="H25" s="4"/>
      <c r="I25" s="4"/>
      <c r="J25" s="5">
        <f t="shared" ref="J25:J29" si="29">MROUND(G25*$A$26,5)</f>
        <v>0</v>
      </c>
      <c r="K25" s="29">
        <v>0.5</v>
      </c>
      <c r="L25" s="4"/>
      <c r="M25" s="4"/>
      <c r="N25" s="5">
        <f t="shared" ref="N25:N29" si="30">MROUND(K25*$A$26,5)</f>
        <v>55</v>
      </c>
      <c r="P25" s="27" t="s">
        <v>41</v>
      </c>
      <c r="Q25" s="55"/>
      <c r="R25" s="29"/>
      <c r="S25" s="4"/>
      <c r="T25" s="4"/>
      <c r="U25" s="5">
        <f t="shared" si="25"/>
        <v>0</v>
      </c>
      <c r="V25" s="29"/>
      <c r="W25" s="4"/>
      <c r="X25" s="4"/>
      <c r="Y25" s="5">
        <f t="shared" si="26"/>
        <v>0</v>
      </c>
      <c r="Z25" s="29">
        <v>0.5</v>
      </c>
      <c r="AA25" s="4"/>
      <c r="AB25" s="4"/>
      <c r="AC25" s="5">
        <f t="shared" si="27"/>
        <v>55</v>
      </c>
      <c r="AE25" s="27" t="s">
        <v>41</v>
      </c>
      <c r="AF25" s="55"/>
      <c r="AG25" s="29"/>
      <c r="AH25" s="4"/>
      <c r="AI25" s="4"/>
      <c r="AJ25" s="5">
        <f t="shared" ref="AJ25:AJ29" si="31">MROUND(AG25*$A$26,5)</f>
        <v>0</v>
      </c>
      <c r="AK25" s="29"/>
      <c r="AL25" s="4"/>
      <c r="AM25" s="4"/>
      <c r="AN25" s="5">
        <f t="shared" ref="AN25:AN29" si="32">MROUND(AK25*$A$26,5)</f>
        <v>0</v>
      </c>
      <c r="AO25" s="29">
        <v>0.5</v>
      </c>
      <c r="AP25" s="4"/>
      <c r="AQ25" s="4"/>
      <c r="AR25" s="5">
        <f t="shared" ref="AR25:AR29" si="33">MROUND(AO25*$A$26,5)</f>
        <v>55</v>
      </c>
      <c r="AT25" s="27" t="s">
        <v>41</v>
      </c>
      <c r="AU25" s="55"/>
      <c r="AV25" s="29"/>
      <c r="AW25" s="4"/>
      <c r="AX25" s="4"/>
      <c r="AY25" s="5">
        <f t="shared" ref="AY25:AY29" si="34">MROUND(AV25*$A$26,5)</f>
        <v>0</v>
      </c>
      <c r="AZ25" s="29"/>
      <c r="BA25" s="4"/>
      <c r="BB25" s="4"/>
      <c r="BC25" s="5">
        <f t="shared" ref="BC25:BC29" si="35">MROUND(AZ25*$A$26,5)</f>
        <v>0</v>
      </c>
      <c r="BD25" s="29">
        <v>0.5</v>
      </c>
      <c r="BE25" s="4"/>
      <c r="BF25" s="4"/>
      <c r="BG25" s="5">
        <f t="shared" ref="BG25:BG29" si="36">MROUND(BD25*$A$26,5)</f>
        <v>55</v>
      </c>
    </row>
    <row r="26" spans="1:59">
      <c r="A26" s="1">
        <f>HLOOKUP(A25,ACTIVEMAX,3,FALSE)</f>
        <v>110.00000000000001</v>
      </c>
      <c r="B26" s="6"/>
      <c r="C26" s="29"/>
      <c r="D26" s="4"/>
      <c r="E26" s="4"/>
      <c r="F26" s="5">
        <f t="shared" si="28"/>
        <v>0</v>
      </c>
      <c r="G26" s="29"/>
      <c r="H26" s="4"/>
      <c r="I26" s="4"/>
      <c r="J26" s="5">
        <f t="shared" si="29"/>
        <v>0</v>
      </c>
      <c r="K26" s="29"/>
      <c r="L26" s="4"/>
      <c r="M26" s="4"/>
      <c r="N26" s="5">
        <f t="shared" si="30"/>
        <v>0</v>
      </c>
      <c r="P26" s="1">
        <f>HLOOKUP(P25,ACTIVEMAX,3,FALSE)</f>
        <v>110.00000000000001</v>
      </c>
      <c r="Q26" s="6"/>
      <c r="R26" s="29"/>
      <c r="S26" s="4"/>
      <c r="T26" s="4"/>
      <c r="U26" s="5">
        <f t="shared" si="25"/>
        <v>0</v>
      </c>
      <c r="V26" s="29"/>
      <c r="W26" s="4"/>
      <c r="X26" s="4"/>
      <c r="Y26" s="5">
        <f t="shared" si="26"/>
        <v>0</v>
      </c>
      <c r="Z26" s="29"/>
      <c r="AA26" s="4"/>
      <c r="AB26" s="4"/>
      <c r="AC26" s="5">
        <f t="shared" si="27"/>
        <v>0</v>
      </c>
      <c r="AE26" s="1">
        <f>HLOOKUP(AE25,ACTIVEMAX,3,FALSE)</f>
        <v>110.00000000000001</v>
      </c>
      <c r="AF26" s="6"/>
      <c r="AG26" s="29"/>
      <c r="AH26" s="4"/>
      <c r="AI26" s="4"/>
      <c r="AJ26" s="5">
        <f t="shared" si="31"/>
        <v>0</v>
      </c>
      <c r="AK26" s="29"/>
      <c r="AL26" s="4"/>
      <c r="AM26" s="4"/>
      <c r="AN26" s="5">
        <f t="shared" si="32"/>
        <v>0</v>
      </c>
      <c r="AO26" s="29"/>
      <c r="AP26" s="4"/>
      <c r="AQ26" s="4"/>
      <c r="AR26" s="5">
        <f t="shared" si="33"/>
        <v>0</v>
      </c>
      <c r="AT26" s="1">
        <f>HLOOKUP(AT25,ACTIVEMAX,3,FALSE)</f>
        <v>110.00000000000001</v>
      </c>
      <c r="AU26" s="6"/>
      <c r="AV26" s="29"/>
      <c r="AW26" s="4"/>
      <c r="AX26" s="4"/>
      <c r="AY26" s="5">
        <f t="shared" si="34"/>
        <v>0</v>
      </c>
      <c r="AZ26" s="29"/>
      <c r="BA26" s="4"/>
      <c r="BB26" s="4"/>
      <c r="BC26" s="5">
        <f t="shared" si="35"/>
        <v>0</v>
      </c>
      <c r="BD26" s="29"/>
      <c r="BE26" s="4"/>
      <c r="BF26" s="4"/>
      <c r="BG26" s="5">
        <f t="shared" si="36"/>
        <v>0</v>
      </c>
    </row>
    <row r="27" spans="1:59">
      <c r="B27" s="7"/>
      <c r="C27" s="29"/>
      <c r="D27" s="4"/>
      <c r="E27" s="4"/>
      <c r="F27" s="5">
        <f t="shared" si="28"/>
        <v>0</v>
      </c>
      <c r="G27" s="29"/>
      <c r="H27" s="4"/>
      <c r="I27" s="4"/>
      <c r="J27" s="5">
        <f t="shared" si="29"/>
        <v>0</v>
      </c>
      <c r="K27" s="29"/>
      <c r="L27" s="4"/>
      <c r="M27" s="4"/>
      <c r="N27" s="5">
        <f t="shared" si="30"/>
        <v>0</v>
      </c>
      <c r="Q27" s="7"/>
      <c r="R27" s="29"/>
      <c r="S27" s="4"/>
      <c r="T27" s="4"/>
      <c r="U27" s="5">
        <f t="shared" si="25"/>
        <v>0</v>
      </c>
      <c r="V27" s="29"/>
      <c r="W27" s="4"/>
      <c r="X27" s="4"/>
      <c r="Y27" s="5">
        <f t="shared" si="26"/>
        <v>0</v>
      </c>
      <c r="Z27" s="29"/>
      <c r="AA27" s="4"/>
      <c r="AB27" s="4"/>
      <c r="AC27" s="5">
        <f t="shared" si="27"/>
        <v>0</v>
      </c>
      <c r="AF27" s="7"/>
      <c r="AG27" s="29"/>
      <c r="AH27" s="4"/>
      <c r="AI27" s="4"/>
      <c r="AJ27" s="5">
        <f t="shared" si="31"/>
        <v>0</v>
      </c>
      <c r="AK27" s="29"/>
      <c r="AL27" s="4"/>
      <c r="AM27" s="4"/>
      <c r="AN27" s="5">
        <f t="shared" si="32"/>
        <v>0</v>
      </c>
      <c r="AO27" s="29"/>
      <c r="AP27" s="4"/>
      <c r="AQ27" s="4"/>
      <c r="AR27" s="5">
        <f t="shared" si="33"/>
        <v>0</v>
      </c>
      <c r="AU27" s="7"/>
      <c r="AV27" s="29"/>
      <c r="AW27" s="4"/>
      <c r="AX27" s="4"/>
      <c r="AY27" s="5">
        <f t="shared" si="34"/>
        <v>0</v>
      </c>
      <c r="AZ27" s="29"/>
      <c r="BA27" s="4"/>
      <c r="BB27" s="4"/>
      <c r="BC27" s="5">
        <f t="shared" si="35"/>
        <v>0</v>
      </c>
      <c r="BD27" s="29"/>
      <c r="BE27" s="4"/>
      <c r="BF27" s="4"/>
      <c r="BG27" s="5">
        <f t="shared" si="36"/>
        <v>0</v>
      </c>
    </row>
    <row r="28" spans="1:59">
      <c r="B28" s="7"/>
      <c r="C28" s="29"/>
      <c r="D28" s="4"/>
      <c r="E28" s="4"/>
      <c r="F28" s="5">
        <f t="shared" si="28"/>
        <v>0</v>
      </c>
      <c r="G28" s="29"/>
      <c r="H28" s="4"/>
      <c r="I28" s="4"/>
      <c r="J28" s="5">
        <f t="shared" si="29"/>
        <v>0</v>
      </c>
      <c r="K28" s="29"/>
      <c r="L28" s="4"/>
      <c r="M28" s="4"/>
      <c r="N28" s="5">
        <f t="shared" si="30"/>
        <v>0</v>
      </c>
      <c r="Q28" s="7"/>
      <c r="R28" s="29"/>
      <c r="S28" s="4"/>
      <c r="T28" s="4"/>
      <c r="U28" s="5">
        <f t="shared" si="25"/>
        <v>0</v>
      </c>
      <c r="V28" s="29"/>
      <c r="W28" s="4"/>
      <c r="X28" s="4"/>
      <c r="Y28" s="5">
        <f t="shared" si="26"/>
        <v>0</v>
      </c>
      <c r="Z28" s="29"/>
      <c r="AA28" s="4"/>
      <c r="AB28" s="4"/>
      <c r="AC28" s="5">
        <f t="shared" si="27"/>
        <v>0</v>
      </c>
      <c r="AF28" s="7"/>
      <c r="AG28" s="29"/>
      <c r="AH28" s="4"/>
      <c r="AI28" s="4"/>
      <c r="AJ28" s="5">
        <f t="shared" si="31"/>
        <v>0</v>
      </c>
      <c r="AK28" s="29"/>
      <c r="AL28" s="4"/>
      <c r="AM28" s="4"/>
      <c r="AN28" s="5">
        <f t="shared" si="32"/>
        <v>0</v>
      </c>
      <c r="AO28" s="29"/>
      <c r="AP28" s="4"/>
      <c r="AQ28" s="4"/>
      <c r="AR28" s="5">
        <f t="shared" si="33"/>
        <v>0</v>
      </c>
      <c r="AU28" s="7"/>
      <c r="AV28" s="29"/>
      <c r="AW28" s="4"/>
      <c r="AX28" s="4"/>
      <c r="AY28" s="5">
        <f t="shared" si="34"/>
        <v>0</v>
      </c>
      <c r="AZ28" s="29"/>
      <c r="BA28" s="4"/>
      <c r="BB28" s="4"/>
      <c r="BC28" s="5">
        <f t="shared" si="35"/>
        <v>0</v>
      </c>
      <c r="BD28" s="29"/>
      <c r="BE28" s="4"/>
      <c r="BF28" s="4"/>
      <c r="BG28" s="5">
        <f t="shared" si="36"/>
        <v>0</v>
      </c>
    </row>
    <row r="29" spans="1:59" ht="17" thickBot="1">
      <c r="B29" s="19"/>
      <c r="C29" s="34"/>
      <c r="D29" s="17"/>
      <c r="E29" s="17"/>
      <c r="F29" s="18">
        <f t="shared" si="28"/>
        <v>0</v>
      </c>
      <c r="G29" s="34"/>
      <c r="H29" s="17"/>
      <c r="I29" s="17"/>
      <c r="J29" s="18">
        <f t="shared" si="29"/>
        <v>0</v>
      </c>
      <c r="K29" s="34"/>
      <c r="L29" s="17"/>
      <c r="M29" s="17"/>
      <c r="N29" s="18">
        <f t="shared" si="30"/>
        <v>0</v>
      </c>
      <c r="Q29" s="19"/>
      <c r="R29" s="34"/>
      <c r="S29" s="17"/>
      <c r="T29" s="17"/>
      <c r="U29" s="18">
        <f t="shared" si="25"/>
        <v>0</v>
      </c>
      <c r="V29" s="34"/>
      <c r="W29" s="17"/>
      <c r="X29" s="17"/>
      <c r="Y29" s="18">
        <f t="shared" si="26"/>
        <v>0</v>
      </c>
      <c r="Z29" s="34"/>
      <c r="AA29" s="17"/>
      <c r="AB29" s="17"/>
      <c r="AC29" s="18">
        <f t="shared" si="27"/>
        <v>0</v>
      </c>
      <c r="AF29" s="19"/>
      <c r="AG29" s="34"/>
      <c r="AH29" s="17"/>
      <c r="AI29" s="17"/>
      <c r="AJ29" s="18">
        <f t="shared" si="31"/>
        <v>0</v>
      </c>
      <c r="AK29" s="34"/>
      <c r="AL29" s="17"/>
      <c r="AM29" s="17"/>
      <c r="AN29" s="18">
        <f t="shared" si="32"/>
        <v>0</v>
      </c>
      <c r="AO29" s="34"/>
      <c r="AP29" s="17"/>
      <c r="AQ29" s="17"/>
      <c r="AR29" s="18">
        <f t="shared" si="33"/>
        <v>0</v>
      </c>
      <c r="AU29" s="19"/>
      <c r="AV29" s="34"/>
      <c r="AW29" s="17"/>
      <c r="AX29" s="17"/>
      <c r="AY29" s="18">
        <f t="shared" si="34"/>
        <v>0</v>
      </c>
      <c r="AZ29" s="34"/>
      <c r="BA29" s="17"/>
      <c r="BB29" s="17"/>
      <c r="BC29" s="18">
        <f t="shared" si="35"/>
        <v>0</v>
      </c>
      <c r="BD29" s="34"/>
      <c r="BE29" s="17"/>
      <c r="BF29" s="17"/>
      <c r="BG29" s="18">
        <f t="shared" si="36"/>
        <v>0</v>
      </c>
    </row>
    <row r="30" spans="1:59" ht="17" thickBot="1">
      <c r="B30" s="56" t="s">
        <v>13</v>
      </c>
      <c r="C30" s="57"/>
      <c r="D30" s="57"/>
      <c r="E30" s="57"/>
      <c r="F30" s="57"/>
      <c r="G30" s="57"/>
      <c r="H30" s="57"/>
      <c r="I30" s="57"/>
      <c r="J30" s="57"/>
      <c r="K30" s="57"/>
      <c r="L30" s="57"/>
      <c r="M30" s="57"/>
      <c r="N30" s="58"/>
      <c r="Q30" s="56" t="s">
        <v>13</v>
      </c>
      <c r="R30" s="57"/>
      <c r="S30" s="57"/>
      <c r="T30" s="57"/>
      <c r="U30" s="57"/>
      <c r="V30" s="57"/>
      <c r="W30" s="57"/>
      <c r="X30" s="57"/>
      <c r="Y30" s="57"/>
      <c r="Z30" s="57"/>
      <c r="AA30" s="57"/>
      <c r="AB30" s="57"/>
      <c r="AC30" s="58"/>
      <c r="AF30" s="56" t="s">
        <v>13</v>
      </c>
      <c r="AG30" s="57"/>
      <c r="AH30" s="57"/>
      <c r="AI30" s="57"/>
      <c r="AJ30" s="57"/>
      <c r="AK30" s="57"/>
      <c r="AL30" s="57"/>
      <c r="AM30" s="57"/>
      <c r="AN30" s="57"/>
      <c r="AO30" s="57"/>
      <c r="AP30" s="57"/>
      <c r="AQ30" s="57"/>
      <c r="AR30" s="58"/>
      <c r="AU30" s="56" t="s">
        <v>13</v>
      </c>
      <c r="AV30" s="57"/>
      <c r="AW30" s="57"/>
      <c r="AX30" s="57"/>
      <c r="AY30" s="57"/>
      <c r="AZ30" s="57"/>
      <c r="BA30" s="57"/>
      <c r="BB30" s="57"/>
      <c r="BC30" s="57"/>
      <c r="BD30" s="57"/>
      <c r="BE30" s="57"/>
      <c r="BF30" s="57"/>
      <c r="BG30" s="58"/>
    </row>
    <row r="31" spans="1:59">
      <c r="A31" s="21" t="s">
        <v>18</v>
      </c>
      <c r="B31" s="52"/>
      <c r="C31" s="28"/>
      <c r="D31" s="2"/>
      <c r="E31" s="2"/>
      <c r="F31" s="3">
        <f>MROUND(C31*$A$33,5)</f>
        <v>0</v>
      </c>
      <c r="G31" s="28"/>
      <c r="H31" s="2"/>
      <c r="I31" s="2"/>
      <c r="J31" s="3">
        <f>MROUND(G31*$A$33,5)</f>
        <v>0</v>
      </c>
      <c r="K31" s="28"/>
      <c r="L31" s="2"/>
      <c r="M31" s="2"/>
      <c r="N31" s="3">
        <f>MROUND(K31*$A$33,5)</f>
        <v>0</v>
      </c>
      <c r="P31" s="21" t="s">
        <v>18</v>
      </c>
      <c r="Q31" s="52"/>
      <c r="R31" s="28"/>
      <c r="S31" s="2"/>
      <c r="T31" s="2"/>
      <c r="U31" s="3">
        <f>MROUND(R31*$P$33,5)</f>
        <v>0</v>
      </c>
      <c r="V31" s="28"/>
      <c r="W31" s="2"/>
      <c r="X31" s="2"/>
      <c r="Y31" s="3">
        <f>MROUND(V31*$P$33,5)</f>
        <v>0</v>
      </c>
      <c r="Z31" s="28"/>
      <c r="AA31" s="2"/>
      <c r="AB31" s="2"/>
      <c r="AC31" s="3">
        <f>MROUND(Z31*$P$33,5)</f>
        <v>0</v>
      </c>
      <c r="AE31" s="21" t="s">
        <v>18</v>
      </c>
      <c r="AF31" s="52"/>
      <c r="AG31" s="28"/>
      <c r="AH31" s="2"/>
      <c r="AI31" s="2"/>
      <c r="AJ31" s="3">
        <f>MROUND(AG31*$A$33,5)</f>
        <v>0</v>
      </c>
      <c r="AK31" s="28"/>
      <c r="AL31" s="2"/>
      <c r="AM31" s="2"/>
      <c r="AN31" s="3">
        <f>MROUND(AK31*$A$33,5)</f>
        <v>0</v>
      </c>
      <c r="AO31" s="28"/>
      <c r="AP31" s="2"/>
      <c r="AQ31" s="2"/>
      <c r="AR31" s="3">
        <f>MROUND(AO31*$A$33,5)</f>
        <v>0</v>
      </c>
      <c r="AT31" s="21" t="s">
        <v>18</v>
      </c>
      <c r="AU31" s="52"/>
      <c r="AV31" s="28"/>
      <c r="AW31" s="2"/>
      <c r="AX31" s="2"/>
      <c r="AY31" s="3">
        <f>MROUND(AV31*$A$33,5)</f>
        <v>0</v>
      </c>
      <c r="AZ31" s="28"/>
      <c r="BA31" s="2"/>
      <c r="BB31" s="2"/>
      <c r="BC31" s="3">
        <f>MROUND(AZ31*$A$33,5)</f>
        <v>0</v>
      </c>
      <c r="BD31" s="28"/>
      <c r="BE31" s="2"/>
      <c r="BF31" s="2"/>
      <c r="BG31" s="3">
        <f>MROUND(BD31*$A$33,5)</f>
        <v>0</v>
      </c>
    </row>
    <row r="32" spans="1:59" ht="17" thickBot="1">
      <c r="A32" s="27" t="s">
        <v>41</v>
      </c>
      <c r="B32" s="53"/>
      <c r="C32" s="29"/>
      <c r="D32" s="4"/>
      <c r="E32" s="4"/>
      <c r="F32" s="5">
        <f t="shared" ref="F32:F33" si="37">MROUND(C32*$A$33,5)</f>
        <v>0</v>
      </c>
      <c r="G32" s="29"/>
      <c r="H32" s="4"/>
      <c r="I32" s="4"/>
      <c r="J32" s="5">
        <f t="shared" ref="J32:J33" si="38">MROUND(G32*$A$33,5)</f>
        <v>0</v>
      </c>
      <c r="K32" s="29"/>
      <c r="L32" s="4"/>
      <c r="M32" s="4"/>
      <c r="N32" s="5">
        <f t="shared" ref="N32:N33" si="39">MROUND(K32*$A$33,5)</f>
        <v>0</v>
      </c>
      <c r="P32" s="27" t="s">
        <v>41</v>
      </c>
      <c r="Q32" s="53"/>
      <c r="R32" s="29"/>
      <c r="S32" s="4"/>
      <c r="T32" s="4"/>
      <c r="U32" s="5">
        <f>MROUND(R32*$P$33,5)</f>
        <v>0</v>
      </c>
      <c r="V32" s="29"/>
      <c r="W32" s="4"/>
      <c r="X32" s="4"/>
      <c r="Y32" s="5">
        <f>MROUND(V32*$P$33,5)</f>
        <v>0</v>
      </c>
      <c r="Z32" s="29"/>
      <c r="AA32" s="4"/>
      <c r="AB32" s="4"/>
      <c r="AC32" s="5">
        <f>MROUND(Z32*$P$33,5)</f>
        <v>0</v>
      </c>
      <c r="AE32" s="27" t="s">
        <v>41</v>
      </c>
      <c r="AF32" s="53"/>
      <c r="AG32" s="29"/>
      <c r="AH32" s="4"/>
      <c r="AI32" s="4"/>
      <c r="AJ32" s="5">
        <f t="shared" ref="AJ32:AJ33" si="40">MROUND(AG32*$A$33,5)</f>
        <v>0</v>
      </c>
      <c r="AK32" s="29"/>
      <c r="AL32" s="4"/>
      <c r="AM32" s="4"/>
      <c r="AN32" s="5">
        <f t="shared" ref="AN32:AN33" si="41">MROUND(AK32*$A$33,5)</f>
        <v>0</v>
      </c>
      <c r="AO32" s="29"/>
      <c r="AP32" s="4"/>
      <c r="AQ32" s="4"/>
      <c r="AR32" s="5">
        <f t="shared" ref="AR32:AR33" si="42">MROUND(AO32*$A$33,5)</f>
        <v>0</v>
      </c>
      <c r="AT32" s="27" t="s">
        <v>41</v>
      </c>
      <c r="AU32" s="53"/>
      <c r="AV32" s="29"/>
      <c r="AW32" s="4"/>
      <c r="AX32" s="4"/>
      <c r="AY32" s="5">
        <f t="shared" ref="AY32:AY33" si="43">MROUND(AV32*$A$33,5)</f>
        <v>0</v>
      </c>
      <c r="AZ32" s="29"/>
      <c r="BA32" s="4"/>
      <c r="BB32" s="4"/>
      <c r="BC32" s="5">
        <f t="shared" ref="BC32:BC33" si="44">MROUND(AZ32*$A$33,5)</f>
        <v>0</v>
      </c>
      <c r="BD32" s="29"/>
      <c r="BE32" s="4"/>
      <c r="BF32" s="4"/>
      <c r="BG32" s="5">
        <f t="shared" ref="BG32:BG33" si="45">MROUND(BD32*$A$33,5)</f>
        <v>0</v>
      </c>
    </row>
    <row r="33" spans="1:59" ht="17" thickBot="1">
      <c r="A33" s="1">
        <f>HLOOKUP(A32,ACTIVEMAX,3,FALSE)</f>
        <v>110.00000000000001</v>
      </c>
      <c r="B33" s="6"/>
      <c r="C33" s="29"/>
      <c r="D33" s="4"/>
      <c r="E33" s="4"/>
      <c r="F33" s="5">
        <f t="shared" si="37"/>
        <v>0</v>
      </c>
      <c r="G33" s="29"/>
      <c r="H33" s="4"/>
      <c r="I33" s="4"/>
      <c r="J33" s="5">
        <f t="shared" si="38"/>
        <v>0</v>
      </c>
      <c r="K33" s="29"/>
      <c r="L33" s="4"/>
      <c r="M33" s="4"/>
      <c r="N33" s="5">
        <f t="shared" si="39"/>
        <v>0</v>
      </c>
      <c r="P33" s="1">
        <f>HLOOKUP(P32,ACTIVEMAX,3,FALSE)</f>
        <v>110.00000000000001</v>
      </c>
      <c r="Q33" s="6"/>
      <c r="R33" s="29"/>
      <c r="S33" s="4"/>
      <c r="T33" s="4"/>
      <c r="U33" s="5">
        <f>MROUND(R33*$P$33,5)</f>
        <v>0</v>
      </c>
      <c r="V33" s="29"/>
      <c r="W33" s="4"/>
      <c r="X33" s="4"/>
      <c r="Y33" s="5">
        <f>MROUND(V33*$P$33,5)</f>
        <v>0</v>
      </c>
      <c r="Z33" s="29"/>
      <c r="AA33" s="4"/>
      <c r="AB33" s="4"/>
      <c r="AC33" s="5">
        <f>MROUND(Z33*$P$33,5)</f>
        <v>0</v>
      </c>
      <c r="AE33" s="1">
        <f>HLOOKUP(AE32,ACTIVEMAX,3,FALSE)</f>
        <v>110.00000000000001</v>
      </c>
      <c r="AF33" s="6"/>
      <c r="AG33" s="29"/>
      <c r="AH33" s="4"/>
      <c r="AI33" s="4"/>
      <c r="AJ33" s="5">
        <f t="shared" si="40"/>
        <v>0</v>
      </c>
      <c r="AK33" s="29"/>
      <c r="AL33" s="4"/>
      <c r="AM33" s="4"/>
      <c r="AN33" s="5">
        <f t="shared" si="41"/>
        <v>0</v>
      </c>
      <c r="AO33" s="29"/>
      <c r="AP33" s="4"/>
      <c r="AQ33" s="4"/>
      <c r="AR33" s="5">
        <f t="shared" si="42"/>
        <v>0</v>
      </c>
      <c r="AT33" s="1">
        <f>HLOOKUP(AT32,ACTIVEMAX,3,FALSE)</f>
        <v>110.00000000000001</v>
      </c>
      <c r="AU33" s="6"/>
      <c r="AV33" s="29"/>
      <c r="AW33" s="4"/>
      <c r="AX33" s="4"/>
      <c r="AY33" s="5">
        <f t="shared" si="43"/>
        <v>0</v>
      </c>
      <c r="AZ33" s="29"/>
      <c r="BA33" s="4"/>
      <c r="BB33" s="4"/>
      <c r="BC33" s="5">
        <f t="shared" si="44"/>
        <v>0</v>
      </c>
      <c r="BD33" s="29"/>
      <c r="BE33" s="4"/>
      <c r="BF33" s="4"/>
      <c r="BG33" s="5">
        <f t="shared" si="45"/>
        <v>0</v>
      </c>
    </row>
    <row r="34" spans="1:59">
      <c r="A34" s="21" t="s">
        <v>18</v>
      </c>
      <c r="B34" s="52"/>
      <c r="C34" s="28"/>
      <c r="D34" s="2"/>
      <c r="E34" s="2"/>
      <c r="F34" s="3">
        <f>MROUND(C34*$A$36,5)</f>
        <v>0</v>
      </c>
      <c r="G34" s="28"/>
      <c r="H34" s="2"/>
      <c r="I34" s="2"/>
      <c r="J34" s="3">
        <f>MROUND(G34*$A$36,5)</f>
        <v>0</v>
      </c>
      <c r="K34" s="28"/>
      <c r="L34" s="2"/>
      <c r="M34" s="2"/>
      <c r="N34" s="3">
        <f>MROUND(K34*$A$36,5)</f>
        <v>0</v>
      </c>
      <c r="P34" s="21" t="s">
        <v>18</v>
      </c>
      <c r="Q34" s="52"/>
      <c r="R34" s="28"/>
      <c r="S34" s="2"/>
      <c r="T34" s="2"/>
      <c r="U34" s="3">
        <f>MROUND(R34*$P$36,5)</f>
        <v>0</v>
      </c>
      <c r="V34" s="28"/>
      <c r="W34" s="2"/>
      <c r="X34" s="2"/>
      <c r="Y34" s="3">
        <f>MROUND(V34*$P$36,5)</f>
        <v>0</v>
      </c>
      <c r="Z34" s="28"/>
      <c r="AA34" s="2"/>
      <c r="AB34" s="2"/>
      <c r="AC34" s="3">
        <f>MROUND(Z34*$P$36,5)</f>
        <v>0</v>
      </c>
      <c r="AE34" s="21" t="s">
        <v>18</v>
      </c>
      <c r="AF34" s="52"/>
      <c r="AG34" s="28"/>
      <c r="AH34" s="2"/>
      <c r="AI34" s="2"/>
      <c r="AJ34" s="3">
        <f>MROUND(AG34*$A$36,5)</f>
        <v>0</v>
      </c>
      <c r="AK34" s="28"/>
      <c r="AL34" s="2"/>
      <c r="AM34" s="2"/>
      <c r="AN34" s="3">
        <f>MROUND(AK34*$A$36,5)</f>
        <v>0</v>
      </c>
      <c r="AO34" s="28"/>
      <c r="AP34" s="2"/>
      <c r="AQ34" s="2"/>
      <c r="AR34" s="3">
        <f>MROUND(AO34*$A$36,5)</f>
        <v>0</v>
      </c>
      <c r="AT34" s="21" t="s">
        <v>18</v>
      </c>
      <c r="AU34" s="52"/>
      <c r="AV34" s="28"/>
      <c r="AW34" s="2"/>
      <c r="AX34" s="2"/>
      <c r="AY34" s="3">
        <f>MROUND(AV34*$A$36,5)</f>
        <v>0</v>
      </c>
      <c r="AZ34" s="28"/>
      <c r="BA34" s="2"/>
      <c r="BB34" s="2"/>
      <c r="BC34" s="3">
        <f>MROUND(AZ34*$A$36,5)</f>
        <v>0</v>
      </c>
      <c r="BD34" s="28"/>
      <c r="BE34" s="2"/>
      <c r="BF34" s="2"/>
      <c r="BG34" s="3">
        <f>MROUND(BD34*$A$36,5)</f>
        <v>0</v>
      </c>
    </row>
    <row r="35" spans="1:59" ht="17" thickBot="1">
      <c r="A35" s="27" t="s">
        <v>41</v>
      </c>
      <c r="B35" s="53"/>
      <c r="C35" s="29"/>
      <c r="D35" s="4"/>
      <c r="E35" s="4"/>
      <c r="F35" s="5">
        <f t="shared" ref="F35:F36" si="46">MROUND(C35*$A$36,5)</f>
        <v>0</v>
      </c>
      <c r="G35" s="29"/>
      <c r="H35" s="4"/>
      <c r="I35" s="4"/>
      <c r="J35" s="5">
        <f t="shared" ref="J35:J36" si="47">MROUND(G35*$A$36,5)</f>
        <v>0</v>
      </c>
      <c r="K35" s="29"/>
      <c r="L35" s="4"/>
      <c r="M35" s="4"/>
      <c r="N35" s="5">
        <f t="shared" ref="N35:N36" si="48">MROUND(K35*$A$36,5)</f>
        <v>0</v>
      </c>
      <c r="P35" s="27" t="s">
        <v>41</v>
      </c>
      <c r="Q35" s="53"/>
      <c r="R35" s="29"/>
      <c r="S35" s="4"/>
      <c r="T35" s="4"/>
      <c r="U35" s="5">
        <f>MROUND(R35*$P$36,5)</f>
        <v>0</v>
      </c>
      <c r="V35" s="29"/>
      <c r="W35" s="4"/>
      <c r="X35" s="4"/>
      <c r="Y35" s="5">
        <f>MROUND(V35*$P$36,5)</f>
        <v>0</v>
      </c>
      <c r="Z35" s="29"/>
      <c r="AA35" s="4"/>
      <c r="AB35" s="4"/>
      <c r="AC35" s="5">
        <f>MROUND(Z35*$P$36,5)</f>
        <v>0</v>
      </c>
      <c r="AE35" s="27" t="s">
        <v>41</v>
      </c>
      <c r="AF35" s="53"/>
      <c r="AG35" s="29"/>
      <c r="AH35" s="4"/>
      <c r="AI35" s="4"/>
      <c r="AJ35" s="5">
        <f t="shared" ref="AJ35:AJ36" si="49">MROUND(AG35*$A$36,5)</f>
        <v>0</v>
      </c>
      <c r="AK35" s="29"/>
      <c r="AL35" s="4"/>
      <c r="AM35" s="4"/>
      <c r="AN35" s="5">
        <f t="shared" ref="AN35:AN36" si="50">MROUND(AK35*$A$36,5)</f>
        <v>0</v>
      </c>
      <c r="AO35" s="29"/>
      <c r="AP35" s="4"/>
      <c r="AQ35" s="4"/>
      <c r="AR35" s="5">
        <f t="shared" ref="AR35:AR36" si="51">MROUND(AO35*$A$36,5)</f>
        <v>0</v>
      </c>
      <c r="AT35" s="27" t="s">
        <v>41</v>
      </c>
      <c r="AU35" s="53"/>
      <c r="AV35" s="29"/>
      <c r="AW35" s="4"/>
      <c r="AX35" s="4"/>
      <c r="AY35" s="5">
        <f t="shared" ref="AY35:AY36" si="52">MROUND(AV35*$A$36,5)</f>
        <v>0</v>
      </c>
      <c r="AZ35" s="29"/>
      <c r="BA35" s="4"/>
      <c r="BB35" s="4"/>
      <c r="BC35" s="5">
        <f t="shared" ref="BC35:BC36" si="53">MROUND(AZ35*$A$36,5)</f>
        <v>0</v>
      </c>
      <c r="BD35" s="29"/>
      <c r="BE35" s="4"/>
      <c r="BF35" s="4"/>
      <c r="BG35" s="5">
        <f t="shared" ref="BG35:BG36" si="54">MROUND(BD35*$A$36,5)</f>
        <v>0</v>
      </c>
    </row>
    <row r="36" spans="1:59" ht="17" thickBot="1">
      <c r="A36" s="1">
        <f>HLOOKUP(A35,ACTIVEMAX,3,FALSE)</f>
        <v>110.00000000000001</v>
      </c>
      <c r="B36" s="6"/>
      <c r="C36" s="29"/>
      <c r="D36" s="4"/>
      <c r="E36" s="4"/>
      <c r="F36" s="5">
        <f t="shared" si="46"/>
        <v>0</v>
      </c>
      <c r="G36" s="29"/>
      <c r="H36" s="4"/>
      <c r="I36" s="4"/>
      <c r="J36" s="5">
        <f t="shared" si="47"/>
        <v>0</v>
      </c>
      <c r="K36" s="29"/>
      <c r="L36" s="4"/>
      <c r="M36" s="4"/>
      <c r="N36" s="5">
        <f t="shared" si="48"/>
        <v>0</v>
      </c>
      <c r="P36" s="1">
        <f>HLOOKUP(P35,ACTIVEMAX,3,FALSE)</f>
        <v>110.00000000000001</v>
      </c>
      <c r="Q36" s="6"/>
      <c r="R36" s="29"/>
      <c r="S36" s="4"/>
      <c r="T36" s="4"/>
      <c r="U36" s="5">
        <f>MROUND(R36*$P$36,5)</f>
        <v>0</v>
      </c>
      <c r="V36" s="29"/>
      <c r="W36" s="4"/>
      <c r="X36" s="4"/>
      <c r="Y36" s="5">
        <f>MROUND(V36*$P$36,5)</f>
        <v>0</v>
      </c>
      <c r="Z36" s="29"/>
      <c r="AA36" s="4"/>
      <c r="AB36" s="4"/>
      <c r="AC36" s="5">
        <f>MROUND(Z36*$P$36,5)</f>
        <v>0</v>
      </c>
      <c r="AE36" s="1">
        <f>HLOOKUP(AE35,ACTIVEMAX,3,FALSE)</f>
        <v>110.00000000000001</v>
      </c>
      <c r="AF36" s="6"/>
      <c r="AG36" s="29"/>
      <c r="AH36" s="4"/>
      <c r="AI36" s="4"/>
      <c r="AJ36" s="5">
        <f t="shared" si="49"/>
        <v>0</v>
      </c>
      <c r="AK36" s="29"/>
      <c r="AL36" s="4"/>
      <c r="AM36" s="4"/>
      <c r="AN36" s="5">
        <f t="shared" si="50"/>
        <v>0</v>
      </c>
      <c r="AO36" s="29"/>
      <c r="AP36" s="4"/>
      <c r="AQ36" s="4"/>
      <c r="AR36" s="5">
        <f t="shared" si="51"/>
        <v>0</v>
      </c>
      <c r="AT36" s="1">
        <f>HLOOKUP(AT35,ACTIVEMAX,3,FALSE)</f>
        <v>110.00000000000001</v>
      </c>
      <c r="AU36" s="6"/>
      <c r="AV36" s="29"/>
      <c r="AW36" s="4"/>
      <c r="AX36" s="4"/>
      <c r="AY36" s="5">
        <f t="shared" si="52"/>
        <v>0</v>
      </c>
      <c r="AZ36" s="29"/>
      <c r="BA36" s="4"/>
      <c r="BB36" s="4"/>
      <c r="BC36" s="5">
        <f t="shared" si="53"/>
        <v>0</v>
      </c>
      <c r="BD36" s="29"/>
      <c r="BE36" s="4"/>
      <c r="BF36" s="4"/>
      <c r="BG36" s="5">
        <f t="shared" si="54"/>
        <v>0</v>
      </c>
    </row>
    <row r="37" spans="1:59">
      <c r="A37" s="21" t="s">
        <v>18</v>
      </c>
      <c r="B37" s="52"/>
      <c r="C37" s="28"/>
      <c r="D37" s="2"/>
      <c r="E37" s="2"/>
      <c r="F37" s="3">
        <f>MROUND(C37*$A$39,5)</f>
        <v>0</v>
      </c>
      <c r="G37" s="28"/>
      <c r="H37" s="2"/>
      <c r="I37" s="2"/>
      <c r="J37" s="3">
        <f>MROUND(G37*$A$39,5)</f>
        <v>0</v>
      </c>
      <c r="K37" s="28"/>
      <c r="L37" s="2"/>
      <c r="M37" s="2"/>
      <c r="N37" s="3">
        <f>MROUND(K37*$A$39,5)</f>
        <v>0</v>
      </c>
      <c r="P37" s="21" t="s">
        <v>18</v>
      </c>
      <c r="Q37" s="52"/>
      <c r="R37" s="28"/>
      <c r="S37" s="2"/>
      <c r="T37" s="2"/>
      <c r="U37" s="3">
        <f>MROUND(R37*$P$39,5)</f>
        <v>0</v>
      </c>
      <c r="V37" s="28"/>
      <c r="W37" s="2"/>
      <c r="X37" s="2"/>
      <c r="Y37" s="3">
        <f>MROUND(V37*$P$39,5)</f>
        <v>0</v>
      </c>
      <c r="Z37" s="28"/>
      <c r="AA37" s="2"/>
      <c r="AB37" s="2"/>
      <c r="AC37" s="3">
        <f>MROUND(Z37*$P$39,5)</f>
        <v>0</v>
      </c>
      <c r="AE37" s="21" t="s">
        <v>18</v>
      </c>
      <c r="AF37" s="52"/>
      <c r="AG37" s="28"/>
      <c r="AH37" s="2"/>
      <c r="AI37" s="2"/>
      <c r="AJ37" s="3">
        <f>MROUND(AG37*$A$39,5)</f>
        <v>0</v>
      </c>
      <c r="AK37" s="28"/>
      <c r="AL37" s="2"/>
      <c r="AM37" s="2"/>
      <c r="AN37" s="3">
        <f>MROUND(AK37*$A$39,5)</f>
        <v>0</v>
      </c>
      <c r="AO37" s="28"/>
      <c r="AP37" s="2"/>
      <c r="AQ37" s="2"/>
      <c r="AR37" s="3">
        <f>MROUND(AO37*$A$39,5)</f>
        <v>0</v>
      </c>
      <c r="AT37" s="21" t="s">
        <v>18</v>
      </c>
      <c r="AU37" s="52"/>
      <c r="AV37" s="28"/>
      <c r="AW37" s="2"/>
      <c r="AX37" s="2"/>
      <c r="AY37" s="3">
        <f>MROUND(AV37*$A$39,5)</f>
        <v>0</v>
      </c>
      <c r="AZ37" s="28"/>
      <c r="BA37" s="2"/>
      <c r="BB37" s="2"/>
      <c r="BC37" s="3">
        <f>MROUND(AZ37*$A$39,5)</f>
        <v>0</v>
      </c>
      <c r="BD37" s="28"/>
      <c r="BE37" s="2"/>
      <c r="BF37" s="2"/>
      <c r="BG37" s="3">
        <f>MROUND(BD37*$A$39,5)</f>
        <v>0</v>
      </c>
    </row>
    <row r="38" spans="1:59" ht="17" thickBot="1">
      <c r="A38" s="27" t="s">
        <v>41</v>
      </c>
      <c r="B38" s="53"/>
      <c r="C38" s="29"/>
      <c r="D38" s="4"/>
      <c r="E38" s="4"/>
      <c r="F38" s="5">
        <f t="shared" ref="F38:F39" si="55">MROUND(C38*$A$39,5)</f>
        <v>0</v>
      </c>
      <c r="G38" s="29"/>
      <c r="H38" s="4"/>
      <c r="I38" s="4"/>
      <c r="J38" s="5">
        <f t="shared" ref="J38:J39" si="56">MROUND(G38*$A$39,5)</f>
        <v>0</v>
      </c>
      <c r="K38" s="29"/>
      <c r="L38" s="4"/>
      <c r="M38" s="4"/>
      <c r="N38" s="5">
        <f t="shared" ref="N38:N39" si="57">MROUND(K38*$A$39,5)</f>
        <v>0</v>
      </c>
      <c r="P38" s="27" t="s">
        <v>41</v>
      </c>
      <c r="Q38" s="53"/>
      <c r="R38" s="29"/>
      <c r="S38" s="4"/>
      <c r="T38" s="4"/>
      <c r="U38" s="5">
        <f>MROUND(R38*$P$39,5)</f>
        <v>0</v>
      </c>
      <c r="V38" s="29"/>
      <c r="W38" s="4"/>
      <c r="X38" s="4"/>
      <c r="Y38" s="5">
        <f>MROUND(V38*$P$39,5)</f>
        <v>0</v>
      </c>
      <c r="Z38" s="29"/>
      <c r="AA38" s="4"/>
      <c r="AB38" s="4"/>
      <c r="AC38" s="5">
        <f>MROUND(Z38*$P$39,5)</f>
        <v>0</v>
      </c>
      <c r="AE38" s="27" t="s">
        <v>41</v>
      </c>
      <c r="AF38" s="53"/>
      <c r="AG38" s="29"/>
      <c r="AH38" s="4"/>
      <c r="AI38" s="4"/>
      <c r="AJ38" s="5">
        <f t="shared" ref="AJ38:AJ39" si="58">MROUND(AG38*$A$39,5)</f>
        <v>0</v>
      </c>
      <c r="AK38" s="29"/>
      <c r="AL38" s="4"/>
      <c r="AM38" s="4"/>
      <c r="AN38" s="5">
        <f t="shared" ref="AN38:AN39" si="59">MROUND(AK38*$A$39,5)</f>
        <v>0</v>
      </c>
      <c r="AO38" s="29"/>
      <c r="AP38" s="4"/>
      <c r="AQ38" s="4"/>
      <c r="AR38" s="5">
        <f t="shared" ref="AR38:AR39" si="60">MROUND(AO38*$A$39,5)</f>
        <v>0</v>
      </c>
      <c r="AT38" s="27" t="s">
        <v>41</v>
      </c>
      <c r="AU38" s="53"/>
      <c r="AV38" s="29"/>
      <c r="AW38" s="4"/>
      <c r="AX38" s="4"/>
      <c r="AY38" s="5">
        <f t="shared" ref="AY38:AY39" si="61">MROUND(AV38*$A$39,5)</f>
        <v>0</v>
      </c>
      <c r="AZ38" s="29"/>
      <c r="BA38" s="4"/>
      <c r="BB38" s="4"/>
      <c r="BC38" s="5">
        <f t="shared" ref="BC38:BC39" si="62">MROUND(AZ38*$A$39,5)</f>
        <v>0</v>
      </c>
      <c r="BD38" s="29"/>
      <c r="BE38" s="4"/>
      <c r="BF38" s="4"/>
      <c r="BG38" s="5">
        <f t="shared" ref="BG38:BG39" si="63">MROUND(BD38*$A$39,5)</f>
        <v>0</v>
      </c>
    </row>
    <row r="39" spans="1:59" ht="17" thickBot="1">
      <c r="A39" s="1">
        <f>HLOOKUP(A38,ACTIVEMAX,3,FALSE)</f>
        <v>110.00000000000001</v>
      </c>
      <c r="B39" s="6"/>
      <c r="C39" s="29"/>
      <c r="D39" s="4"/>
      <c r="E39" s="4"/>
      <c r="F39" s="5">
        <f t="shared" si="55"/>
        <v>0</v>
      </c>
      <c r="G39" s="29"/>
      <c r="H39" s="4"/>
      <c r="I39" s="4"/>
      <c r="J39" s="5">
        <f t="shared" si="56"/>
        <v>0</v>
      </c>
      <c r="K39" s="29"/>
      <c r="L39" s="4"/>
      <c r="M39" s="4"/>
      <c r="N39" s="5">
        <f t="shared" si="57"/>
        <v>0</v>
      </c>
      <c r="P39" s="1">
        <f>HLOOKUP(P38,ACTIVEMAX,3,FALSE)</f>
        <v>110.00000000000001</v>
      </c>
      <c r="Q39" s="6"/>
      <c r="R39" s="29"/>
      <c r="S39" s="4"/>
      <c r="T39" s="4"/>
      <c r="U39" s="5">
        <f>MROUND(R39*$P$39,5)</f>
        <v>0</v>
      </c>
      <c r="V39" s="29"/>
      <c r="W39" s="4"/>
      <c r="X39" s="4"/>
      <c r="Y39" s="5">
        <f>MROUND(V39*$P$39,5)</f>
        <v>0</v>
      </c>
      <c r="Z39" s="29"/>
      <c r="AA39" s="4"/>
      <c r="AB39" s="4"/>
      <c r="AC39" s="5">
        <f>MROUND(Z39*$P$39,5)</f>
        <v>0</v>
      </c>
      <c r="AE39" s="1">
        <f>HLOOKUP(AE38,ACTIVEMAX,3,FALSE)</f>
        <v>110.00000000000001</v>
      </c>
      <c r="AF39" s="6"/>
      <c r="AG39" s="29"/>
      <c r="AH39" s="4"/>
      <c r="AI39" s="4"/>
      <c r="AJ39" s="5">
        <f t="shared" si="58"/>
        <v>0</v>
      </c>
      <c r="AK39" s="29"/>
      <c r="AL39" s="4"/>
      <c r="AM39" s="4"/>
      <c r="AN39" s="5">
        <f t="shared" si="59"/>
        <v>0</v>
      </c>
      <c r="AO39" s="29"/>
      <c r="AP39" s="4"/>
      <c r="AQ39" s="4"/>
      <c r="AR39" s="5">
        <f t="shared" si="60"/>
        <v>0</v>
      </c>
      <c r="AT39" s="1">
        <f>HLOOKUP(AT38,ACTIVEMAX,3,FALSE)</f>
        <v>110.00000000000001</v>
      </c>
      <c r="AU39" s="6"/>
      <c r="AV39" s="29"/>
      <c r="AW39" s="4"/>
      <c r="AX39" s="4"/>
      <c r="AY39" s="5">
        <f t="shared" si="61"/>
        <v>0</v>
      </c>
      <c r="AZ39" s="29"/>
      <c r="BA39" s="4"/>
      <c r="BB39" s="4"/>
      <c r="BC39" s="5">
        <f t="shared" si="62"/>
        <v>0</v>
      </c>
      <c r="BD39" s="29"/>
      <c r="BE39" s="4"/>
      <c r="BF39" s="4"/>
      <c r="BG39" s="5">
        <f t="shared" si="63"/>
        <v>0</v>
      </c>
    </row>
    <row r="40" spans="1:59">
      <c r="A40" s="21" t="s">
        <v>18</v>
      </c>
      <c r="B40" s="52"/>
      <c r="C40" s="28"/>
      <c r="D40" s="2"/>
      <c r="E40" s="2"/>
      <c r="F40" s="3">
        <f>MROUND(C40*$A$42,5)</f>
        <v>0</v>
      </c>
      <c r="G40" s="28"/>
      <c r="H40" s="2"/>
      <c r="I40" s="2"/>
      <c r="J40" s="3">
        <f>MROUND(G40*$A$42,5)</f>
        <v>0</v>
      </c>
      <c r="K40" s="28"/>
      <c r="L40" s="2"/>
      <c r="M40" s="2"/>
      <c r="N40" s="3">
        <f>MROUND(K40*$A$42,5)</f>
        <v>0</v>
      </c>
      <c r="P40" s="21" t="s">
        <v>18</v>
      </c>
      <c r="Q40" s="52"/>
      <c r="R40" s="28"/>
      <c r="S40" s="2"/>
      <c r="T40" s="2"/>
      <c r="U40" s="3">
        <f>MROUND(R40*$P$42,5)</f>
        <v>0</v>
      </c>
      <c r="V40" s="28"/>
      <c r="W40" s="2"/>
      <c r="X40" s="2"/>
      <c r="Y40" s="3">
        <f>MROUND(V40*$P$42,5)</f>
        <v>0</v>
      </c>
      <c r="Z40" s="28"/>
      <c r="AA40" s="2"/>
      <c r="AB40" s="2"/>
      <c r="AC40" s="3">
        <f>MROUND(Z40*$P$42,5)</f>
        <v>0</v>
      </c>
      <c r="AE40" s="21" t="s">
        <v>18</v>
      </c>
      <c r="AF40" s="52"/>
      <c r="AG40" s="28"/>
      <c r="AH40" s="2"/>
      <c r="AI40" s="2"/>
      <c r="AJ40" s="3">
        <f>MROUND(AG40*$A$42,5)</f>
        <v>0</v>
      </c>
      <c r="AK40" s="28"/>
      <c r="AL40" s="2"/>
      <c r="AM40" s="2"/>
      <c r="AN40" s="3">
        <f>MROUND(AK40*$A$42,5)</f>
        <v>0</v>
      </c>
      <c r="AO40" s="28"/>
      <c r="AP40" s="2"/>
      <c r="AQ40" s="2"/>
      <c r="AR40" s="3">
        <f>MROUND(AO40*$A$42,5)</f>
        <v>0</v>
      </c>
      <c r="AT40" s="21" t="s">
        <v>18</v>
      </c>
      <c r="AU40" s="52"/>
      <c r="AV40" s="28"/>
      <c r="AW40" s="2"/>
      <c r="AX40" s="2"/>
      <c r="AY40" s="3">
        <f>MROUND(AV40*$A$42,5)</f>
        <v>0</v>
      </c>
      <c r="AZ40" s="28"/>
      <c r="BA40" s="2"/>
      <c r="BB40" s="2"/>
      <c r="BC40" s="3">
        <f>MROUND(AZ40*$A$42,5)</f>
        <v>0</v>
      </c>
      <c r="BD40" s="28"/>
      <c r="BE40" s="2"/>
      <c r="BF40" s="2"/>
      <c r="BG40" s="3">
        <f>MROUND(BD40*$A$42,5)</f>
        <v>0</v>
      </c>
    </row>
    <row r="41" spans="1:59" ht="17" thickBot="1">
      <c r="A41" s="27" t="s">
        <v>41</v>
      </c>
      <c r="B41" s="53"/>
      <c r="C41" s="29"/>
      <c r="D41" s="4"/>
      <c r="E41" s="4"/>
      <c r="F41" s="5">
        <f t="shared" ref="F41:F42" si="64">MROUND(C41*$A$42,5)</f>
        <v>0</v>
      </c>
      <c r="G41" s="29"/>
      <c r="H41" s="4"/>
      <c r="I41" s="4"/>
      <c r="J41" s="5">
        <f t="shared" ref="J41:J42" si="65">MROUND(G41*$A$42,5)</f>
        <v>0</v>
      </c>
      <c r="K41" s="29"/>
      <c r="L41" s="4"/>
      <c r="M41" s="4"/>
      <c r="N41" s="5">
        <f t="shared" ref="N41:N42" si="66">MROUND(K41*$A$42,5)</f>
        <v>0</v>
      </c>
      <c r="P41" s="27" t="s">
        <v>41</v>
      </c>
      <c r="Q41" s="53"/>
      <c r="R41" s="29"/>
      <c r="S41" s="4"/>
      <c r="T41" s="4"/>
      <c r="U41" s="5">
        <f>MROUND(R41*$P$42,5)</f>
        <v>0</v>
      </c>
      <c r="V41" s="29"/>
      <c r="W41" s="4"/>
      <c r="X41" s="4"/>
      <c r="Y41" s="5">
        <f>MROUND(V41*$P$42,5)</f>
        <v>0</v>
      </c>
      <c r="Z41" s="29"/>
      <c r="AA41" s="4"/>
      <c r="AB41" s="4"/>
      <c r="AC41" s="5">
        <f>MROUND(Z41*$P$42,5)</f>
        <v>0</v>
      </c>
      <c r="AE41" s="27" t="s">
        <v>41</v>
      </c>
      <c r="AF41" s="53"/>
      <c r="AG41" s="29"/>
      <c r="AH41" s="4"/>
      <c r="AI41" s="4"/>
      <c r="AJ41" s="5">
        <f t="shared" ref="AJ41:AJ42" si="67">MROUND(AG41*$A$42,5)</f>
        <v>0</v>
      </c>
      <c r="AK41" s="29"/>
      <c r="AL41" s="4"/>
      <c r="AM41" s="4"/>
      <c r="AN41" s="5">
        <f t="shared" ref="AN41:AN42" si="68">MROUND(AK41*$A$42,5)</f>
        <v>0</v>
      </c>
      <c r="AO41" s="29"/>
      <c r="AP41" s="4"/>
      <c r="AQ41" s="4"/>
      <c r="AR41" s="5">
        <f t="shared" ref="AR41:AR42" si="69">MROUND(AO41*$A$42,5)</f>
        <v>0</v>
      </c>
      <c r="AT41" s="27" t="s">
        <v>41</v>
      </c>
      <c r="AU41" s="53"/>
      <c r="AV41" s="29"/>
      <c r="AW41" s="4"/>
      <c r="AX41" s="4"/>
      <c r="AY41" s="5">
        <f t="shared" ref="AY41:AY42" si="70">MROUND(AV41*$A$42,5)</f>
        <v>0</v>
      </c>
      <c r="AZ41" s="29"/>
      <c r="BA41" s="4"/>
      <c r="BB41" s="4"/>
      <c r="BC41" s="5">
        <f t="shared" ref="BC41:BC42" si="71">MROUND(AZ41*$A$42,5)</f>
        <v>0</v>
      </c>
      <c r="BD41" s="29"/>
      <c r="BE41" s="4"/>
      <c r="BF41" s="4"/>
      <c r="BG41" s="5">
        <f t="shared" ref="BG41:BG42" si="72">MROUND(BD41*$A$42,5)</f>
        <v>0</v>
      </c>
    </row>
    <row r="42" spans="1:59" ht="17" thickBot="1">
      <c r="A42" s="1">
        <f>HLOOKUP(A41,ACTIVEMAX,3,FALSE)</f>
        <v>110.00000000000001</v>
      </c>
      <c r="B42" s="20"/>
      <c r="C42" s="34"/>
      <c r="D42" s="17"/>
      <c r="E42" s="17"/>
      <c r="F42" s="18">
        <f t="shared" si="64"/>
        <v>0</v>
      </c>
      <c r="G42" s="34"/>
      <c r="H42" s="17"/>
      <c r="I42" s="17"/>
      <c r="J42" s="18">
        <f t="shared" si="65"/>
        <v>0</v>
      </c>
      <c r="K42" s="34"/>
      <c r="L42" s="17"/>
      <c r="M42" s="17"/>
      <c r="N42" s="18">
        <f t="shared" si="66"/>
        <v>0</v>
      </c>
      <c r="P42" s="1">
        <f>HLOOKUP(P41,ACTIVEMAX,3,FALSE)</f>
        <v>110.00000000000001</v>
      </c>
      <c r="Q42" s="20"/>
      <c r="R42" s="34"/>
      <c r="S42" s="17"/>
      <c r="T42" s="17"/>
      <c r="U42" s="18">
        <f>MROUND(R42*$P$42,5)</f>
        <v>0</v>
      </c>
      <c r="V42" s="34"/>
      <c r="W42" s="17"/>
      <c r="X42" s="17"/>
      <c r="Y42" s="18">
        <f>MROUND(V42*$P$42,5)</f>
        <v>0</v>
      </c>
      <c r="Z42" s="34"/>
      <c r="AA42" s="17"/>
      <c r="AB42" s="17"/>
      <c r="AC42" s="18">
        <f>MROUND(Z42*$P$42,5)</f>
        <v>0</v>
      </c>
      <c r="AE42" s="1">
        <f>HLOOKUP(AE41,ACTIVEMAX,3,FALSE)</f>
        <v>110.00000000000001</v>
      </c>
      <c r="AF42" s="20"/>
      <c r="AG42" s="34"/>
      <c r="AH42" s="17"/>
      <c r="AI42" s="17"/>
      <c r="AJ42" s="18">
        <f t="shared" si="67"/>
        <v>0</v>
      </c>
      <c r="AK42" s="34"/>
      <c r="AL42" s="17"/>
      <c r="AM42" s="17"/>
      <c r="AN42" s="18">
        <f t="shared" si="68"/>
        <v>0</v>
      </c>
      <c r="AO42" s="34"/>
      <c r="AP42" s="17"/>
      <c r="AQ42" s="17"/>
      <c r="AR42" s="18">
        <f t="shared" si="69"/>
        <v>0</v>
      </c>
      <c r="AT42" s="1">
        <f>HLOOKUP(AT41,ACTIVEMAX,3,FALSE)</f>
        <v>110.00000000000001</v>
      </c>
      <c r="AU42" s="20"/>
      <c r="AV42" s="34"/>
      <c r="AW42" s="17"/>
      <c r="AX42" s="17"/>
      <c r="AY42" s="18">
        <f t="shared" si="70"/>
        <v>0</v>
      </c>
      <c r="AZ42" s="34"/>
      <c r="BA42" s="17"/>
      <c r="BB42" s="17"/>
      <c r="BC42" s="18">
        <f t="shared" si="71"/>
        <v>0</v>
      </c>
      <c r="BD42" s="34"/>
      <c r="BE42" s="17"/>
      <c r="BF42" s="17"/>
      <c r="BG42" s="18">
        <f t="shared" si="72"/>
        <v>0</v>
      </c>
    </row>
    <row r="43" spans="1:59" ht="17" thickBot="1">
      <c r="B43" s="56" t="s">
        <v>14</v>
      </c>
      <c r="C43" s="57"/>
      <c r="D43" s="57"/>
      <c r="E43" s="57"/>
      <c r="F43" s="57"/>
      <c r="G43" s="57"/>
      <c r="H43" s="57"/>
      <c r="I43" s="57"/>
      <c r="J43" s="57"/>
      <c r="K43" s="57"/>
      <c r="L43" s="57"/>
      <c r="M43" s="57"/>
      <c r="N43" s="58"/>
      <c r="Q43" s="56" t="s">
        <v>14</v>
      </c>
      <c r="R43" s="57"/>
      <c r="S43" s="57"/>
      <c r="T43" s="57"/>
      <c r="U43" s="57"/>
      <c r="V43" s="57"/>
      <c r="W43" s="57"/>
      <c r="X43" s="57"/>
      <c r="Y43" s="57"/>
      <c r="Z43" s="57"/>
      <c r="AA43" s="57"/>
      <c r="AB43" s="57"/>
      <c r="AC43" s="58"/>
      <c r="AF43" s="56" t="s">
        <v>14</v>
      </c>
      <c r="AG43" s="57"/>
      <c r="AH43" s="57"/>
      <c r="AI43" s="57"/>
      <c r="AJ43" s="57"/>
      <c r="AK43" s="57"/>
      <c r="AL43" s="57"/>
      <c r="AM43" s="57"/>
      <c r="AN43" s="57"/>
      <c r="AO43" s="57"/>
      <c r="AP43" s="57"/>
      <c r="AQ43" s="57"/>
      <c r="AR43" s="58"/>
      <c r="AU43" s="56" t="s">
        <v>14</v>
      </c>
      <c r="AV43" s="57"/>
      <c r="AW43" s="57"/>
      <c r="AX43" s="57"/>
      <c r="AY43" s="57"/>
      <c r="AZ43" s="57"/>
      <c r="BA43" s="57"/>
      <c r="BB43" s="57"/>
      <c r="BC43" s="57"/>
      <c r="BD43" s="57"/>
      <c r="BE43" s="57"/>
      <c r="BF43" s="57"/>
      <c r="BG43" s="58"/>
    </row>
    <row r="44" spans="1:59">
      <c r="A44" s="21" t="s">
        <v>18</v>
      </c>
      <c r="B44" s="11"/>
      <c r="C44" s="35"/>
      <c r="D44" s="2"/>
      <c r="E44" s="2"/>
      <c r="F44" s="3"/>
      <c r="G44" s="28"/>
      <c r="H44" s="2"/>
      <c r="I44" s="2"/>
      <c r="J44" s="3"/>
      <c r="K44" s="28"/>
      <c r="L44" s="2"/>
      <c r="M44" s="2"/>
      <c r="N44" s="3"/>
      <c r="P44" s="21" t="s">
        <v>18</v>
      </c>
      <c r="Q44" s="11"/>
      <c r="R44" s="35"/>
      <c r="S44" s="2"/>
      <c r="T44" s="2"/>
      <c r="U44" s="3"/>
      <c r="V44" s="28"/>
      <c r="W44" s="2"/>
      <c r="X44" s="2"/>
      <c r="Y44" s="3"/>
      <c r="Z44" s="28"/>
      <c r="AA44" s="2"/>
      <c r="AB44" s="2"/>
      <c r="AC44" s="3"/>
      <c r="AE44" s="21" t="s">
        <v>18</v>
      </c>
      <c r="AF44" s="11"/>
      <c r="AG44" s="35"/>
      <c r="AH44" s="2"/>
      <c r="AI44" s="2"/>
      <c r="AJ44" s="3"/>
      <c r="AK44" s="28"/>
      <c r="AL44" s="2"/>
      <c r="AM44" s="2"/>
      <c r="AN44" s="3"/>
      <c r="AO44" s="28"/>
      <c r="AP44" s="2"/>
      <c r="AQ44" s="2"/>
      <c r="AR44" s="3"/>
      <c r="AT44" s="21" t="s">
        <v>18</v>
      </c>
      <c r="AU44" s="11"/>
      <c r="AV44" s="35"/>
      <c r="AW44" s="2"/>
      <c r="AX44" s="2"/>
      <c r="AY44" s="3"/>
      <c r="AZ44" s="28"/>
      <c r="BA44" s="2"/>
      <c r="BB44" s="2"/>
      <c r="BC44" s="3"/>
      <c r="BD44" s="28"/>
      <c r="BE44" s="2"/>
      <c r="BF44" s="2"/>
      <c r="BG44" s="3"/>
    </row>
    <row r="45" spans="1:59">
      <c r="B45" s="12"/>
      <c r="C45" s="36"/>
      <c r="D45" s="4"/>
      <c r="E45" s="4"/>
      <c r="F45" s="5"/>
      <c r="G45" s="29"/>
      <c r="H45" s="4"/>
      <c r="I45" s="4"/>
      <c r="J45" s="5"/>
      <c r="K45" s="29"/>
      <c r="L45" s="4"/>
      <c r="M45" s="4"/>
      <c r="N45" s="5"/>
      <c r="Q45" s="12"/>
      <c r="R45" s="36"/>
      <c r="S45" s="4"/>
      <c r="T45" s="4"/>
      <c r="U45" s="5"/>
      <c r="V45" s="29"/>
      <c r="W45" s="4"/>
      <c r="X45" s="4"/>
      <c r="Y45" s="5"/>
      <c r="Z45" s="29"/>
      <c r="AA45" s="4"/>
      <c r="AB45" s="4"/>
      <c r="AC45" s="5"/>
      <c r="AF45" s="12"/>
      <c r="AG45" s="36"/>
      <c r="AH45" s="4"/>
      <c r="AI45" s="4"/>
      <c r="AJ45" s="5"/>
      <c r="AK45" s="29"/>
      <c r="AL45" s="4"/>
      <c r="AM45" s="4"/>
      <c r="AN45" s="5"/>
      <c r="AO45" s="29"/>
      <c r="AP45" s="4"/>
      <c r="AQ45" s="4"/>
      <c r="AR45" s="5"/>
      <c r="AU45" s="12"/>
      <c r="AV45" s="36"/>
      <c r="AW45" s="4"/>
      <c r="AX45" s="4"/>
      <c r="AY45" s="5"/>
      <c r="AZ45" s="29"/>
      <c r="BA45" s="4"/>
      <c r="BB45" s="4"/>
      <c r="BC45" s="5"/>
      <c r="BD45" s="29"/>
      <c r="BE45" s="4"/>
      <c r="BF45" s="4"/>
      <c r="BG45" s="5"/>
    </row>
    <row r="46" spans="1:59">
      <c r="A46" s="21" t="s">
        <v>18</v>
      </c>
      <c r="B46" s="13"/>
      <c r="C46" s="36"/>
      <c r="D46" s="4"/>
      <c r="E46" s="4"/>
      <c r="F46" s="5"/>
      <c r="G46" s="29"/>
      <c r="H46" s="4"/>
      <c r="I46" s="4"/>
      <c r="J46" s="5"/>
      <c r="K46" s="29"/>
      <c r="L46" s="4"/>
      <c r="M46" s="4"/>
      <c r="N46" s="5"/>
      <c r="P46" s="21" t="s">
        <v>18</v>
      </c>
      <c r="Q46" s="13"/>
      <c r="R46" s="36"/>
      <c r="S46" s="4"/>
      <c r="T46" s="4"/>
      <c r="U46" s="5"/>
      <c r="V46" s="29"/>
      <c r="W46" s="4"/>
      <c r="X46" s="4"/>
      <c r="Y46" s="5"/>
      <c r="Z46" s="29"/>
      <c r="AA46" s="4"/>
      <c r="AB46" s="4"/>
      <c r="AC46" s="5"/>
      <c r="AE46" s="21" t="s">
        <v>18</v>
      </c>
      <c r="AF46" s="13"/>
      <c r="AG46" s="36"/>
      <c r="AH46" s="4"/>
      <c r="AI46" s="4"/>
      <c r="AJ46" s="5"/>
      <c r="AK46" s="29"/>
      <c r="AL46" s="4"/>
      <c r="AM46" s="4"/>
      <c r="AN46" s="5"/>
      <c r="AO46" s="29"/>
      <c r="AP46" s="4"/>
      <c r="AQ46" s="4"/>
      <c r="AR46" s="5"/>
      <c r="AT46" s="21" t="s">
        <v>18</v>
      </c>
      <c r="AU46" s="13"/>
      <c r="AV46" s="36"/>
      <c r="AW46" s="4"/>
      <c r="AX46" s="4"/>
      <c r="AY46" s="5"/>
      <c r="AZ46" s="29"/>
      <c r="BA46" s="4"/>
      <c r="BB46" s="4"/>
      <c r="BC46" s="5"/>
      <c r="BD46" s="29"/>
      <c r="BE46" s="4"/>
      <c r="BF46" s="4"/>
      <c r="BG46" s="5"/>
    </row>
    <row r="47" spans="1:59">
      <c r="B47" s="12"/>
      <c r="C47" s="36"/>
      <c r="D47" s="4"/>
      <c r="E47" s="4"/>
      <c r="F47" s="5"/>
      <c r="G47" s="29"/>
      <c r="H47" s="4"/>
      <c r="I47" s="4"/>
      <c r="J47" s="5"/>
      <c r="K47" s="29"/>
      <c r="L47" s="4"/>
      <c r="M47" s="4"/>
      <c r="N47" s="5"/>
      <c r="Q47" s="12"/>
      <c r="R47" s="36"/>
      <c r="S47" s="4"/>
      <c r="T47" s="4"/>
      <c r="U47" s="5"/>
      <c r="V47" s="29"/>
      <c r="W47" s="4"/>
      <c r="X47" s="4"/>
      <c r="Y47" s="5"/>
      <c r="Z47" s="29"/>
      <c r="AA47" s="4"/>
      <c r="AB47" s="4"/>
      <c r="AC47" s="5"/>
      <c r="AF47" s="12"/>
      <c r="AG47" s="36"/>
      <c r="AH47" s="4"/>
      <c r="AI47" s="4"/>
      <c r="AJ47" s="5"/>
      <c r="AK47" s="29"/>
      <c r="AL47" s="4"/>
      <c r="AM47" s="4"/>
      <c r="AN47" s="5"/>
      <c r="AO47" s="29"/>
      <c r="AP47" s="4"/>
      <c r="AQ47" s="4"/>
      <c r="AR47" s="5"/>
      <c r="AU47" s="12"/>
      <c r="AV47" s="36"/>
      <c r="AW47" s="4"/>
      <c r="AX47" s="4"/>
      <c r="AY47" s="5"/>
      <c r="AZ47" s="29"/>
      <c r="BA47" s="4"/>
      <c r="BB47" s="4"/>
      <c r="BC47" s="5"/>
      <c r="BD47" s="29"/>
      <c r="BE47" s="4"/>
      <c r="BF47" s="4"/>
      <c r="BG47" s="5"/>
    </row>
    <row r="48" spans="1:59">
      <c r="A48" s="21" t="s">
        <v>18</v>
      </c>
      <c r="B48" s="13"/>
      <c r="C48" s="36"/>
      <c r="D48" s="4"/>
      <c r="E48" s="4"/>
      <c r="F48" s="5"/>
      <c r="G48" s="29"/>
      <c r="H48" s="4"/>
      <c r="I48" s="4"/>
      <c r="J48" s="5"/>
      <c r="K48" s="29"/>
      <c r="L48" s="4"/>
      <c r="M48" s="4"/>
      <c r="N48" s="5"/>
      <c r="P48" s="21" t="s">
        <v>18</v>
      </c>
      <c r="Q48" s="13"/>
      <c r="R48" s="36"/>
      <c r="S48" s="4"/>
      <c r="T48" s="4"/>
      <c r="U48" s="5"/>
      <c r="V48" s="29"/>
      <c r="W48" s="4"/>
      <c r="X48" s="4"/>
      <c r="Y48" s="5"/>
      <c r="Z48" s="29"/>
      <c r="AA48" s="4"/>
      <c r="AB48" s="4"/>
      <c r="AC48" s="5"/>
      <c r="AE48" s="21" t="s">
        <v>18</v>
      </c>
      <c r="AF48" s="13"/>
      <c r="AG48" s="36"/>
      <c r="AH48" s="4"/>
      <c r="AI48" s="4"/>
      <c r="AJ48" s="5"/>
      <c r="AK48" s="29"/>
      <c r="AL48" s="4"/>
      <c r="AM48" s="4"/>
      <c r="AN48" s="5"/>
      <c r="AO48" s="29"/>
      <c r="AP48" s="4"/>
      <c r="AQ48" s="4"/>
      <c r="AR48" s="5"/>
      <c r="AT48" s="21" t="s">
        <v>18</v>
      </c>
      <c r="AU48" s="13"/>
      <c r="AV48" s="36"/>
      <c r="AW48" s="4"/>
      <c r="AX48" s="4"/>
      <c r="AY48" s="5"/>
      <c r="AZ48" s="29"/>
      <c r="BA48" s="4"/>
      <c r="BB48" s="4"/>
      <c r="BC48" s="5"/>
      <c r="BD48" s="29"/>
      <c r="BE48" s="4"/>
      <c r="BF48" s="4"/>
      <c r="BG48" s="5"/>
    </row>
    <row r="49" spans="1:59">
      <c r="B49" s="12"/>
      <c r="C49" s="36"/>
      <c r="D49" s="4"/>
      <c r="E49" s="4"/>
      <c r="F49" s="5"/>
      <c r="G49" s="29"/>
      <c r="H49" s="4"/>
      <c r="I49" s="4"/>
      <c r="J49" s="5"/>
      <c r="K49" s="29"/>
      <c r="L49" s="4"/>
      <c r="M49" s="4"/>
      <c r="N49" s="5"/>
      <c r="Q49" s="12"/>
      <c r="R49" s="36"/>
      <c r="S49" s="4"/>
      <c r="T49" s="4"/>
      <c r="U49" s="5"/>
      <c r="V49" s="29"/>
      <c r="W49" s="4"/>
      <c r="X49" s="4"/>
      <c r="Y49" s="5"/>
      <c r="Z49" s="29"/>
      <c r="AA49" s="4"/>
      <c r="AB49" s="4"/>
      <c r="AC49" s="5"/>
      <c r="AF49" s="12"/>
      <c r="AG49" s="36"/>
      <c r="AH49" s="4"/>
      <c r="AI49" s="4"/>
      <c r="AJ49" s="5"/>
      <c r="AK49" s="29"/>
      <c r="AL49" s="4"/>
      <c r="AM49" s="4"/>
      <c r="AN49" s="5"/>
      <c r="AO49" s="29"/>
      <c r="AP49" s="4"/>
      <c r="AQ49" s="4"/>
      <c r="AR49" s="5"/>
      <c r="AU49" s="12"/>
      <c r="AV49" s="36"/>
      <c r="AW49" s="4"/>
      <c r="AX49" s="4"/>
      <c r="AY49" s="5"/>
      <c r="AZ49" s="29"/>
      <c r="BA49" s="4"/>
      <c r="BB49" s="4"/>
      <c r="BC49" s="5"/>
      <c r="BD49" s="29"/>
      <c r="BE49" s="4"/>
      <c r="BF49" s="4"/>
      <c r="BG49" s="5"/>
    </row>
    <row r="50" spans="1:59" ht="17" thickBot="1">
      <c r="A50" s="21" t="s">
        <v>18</v>
      </c>
      <c r="B50" s="14"/>
      <c r="C50" s="37"/>
      <c r="D50" s="9"/>
      <c r="E50" s="9"/>
      <c r="F50" s="10"/>
      <c r="G50" s="30"/>
      <c r="H50" s="9"/>
      <c r="I50" s="9"/>
      <c r="J50" s="10"/>
      <c r="K50" s="30"/>
      <c r="L50" s="9"/>
      <c r="M50" s="9"/>
      <c r="N50" s="10"/>
      <c r="P50" s="21" t="s">
        <v>18</v>
      </c>
      <c r="Q50" s="14"/>
      <c r="R50" s="37"/>
      <c r="S50" s="9"/>
      <c r="T50" s="9"/>
      <c r="U50" s="10"/>
      <c r="V50" s="30"/>
      <c r="W50" s="9"/>
      <c r="X50" s="9"/>
      <c r="Y50" s="10"/>
      <c r="Z50" s="30"/>
      <c r="AA50" s="9"/>
      <c r="AB50" s="9"/>
      <c r="AC50" s="10"/>
      <c r="AE50" s="21" t="s">
        <v>18</v>
      </c>
      <c r="AF50" s="14"/>
      <c r="AG50" s="37"/>
      <c r="AH50" s="9"/>
      <c r="AI50" s="9"/>
      <c r="AJ50" s="10"/>
      <c r="AK50" s="30"/>
      <c r="AL50" s="9"/>
      <c r="AM50" s="9"/>
      <c r="AN50" s="10"/>
      <c r="AO50" s="30"/>
      <c r="AP50" s="9"/>
      <c r="AQ50" s="9"/>
      <c r="AR50" s="10"/>
      <c r="AT50" s="21" t="s">
        <v>18</v>
      </c>
      <c r="AU50" s="14"/>
      <c r="AV50" s="37"/>
      <c r="AW50" s="9"/>
      <c r="AX50" s="9"/>
      <c r="AY50" s="10"/>
      <c r="AZ50" s="30"/>
      <c r="BA50" s="9"/>
      <c r="BB50" s="9"/>
      <c r="BC50" s="10"/>
      <c r="BD50" s="30"/>
      <c r="BE50" s="9"/>
      <c r="BF50" s="9"/>
      <c r="BG50" s="10"/>
    </row>
  </sheetData>
  <mergeCells count="121">
    <mergeCell ref="B43:N43"/>
    <mergeCell ref="Q43:AC43"/>
    <mergeCell ref="AF43:AR43"/>
    <mergeCell ref="AU43:BG43"/>
    <mergeCell ref="Q5:Q6"/>
    <mergeCell ref="R6:U6"/>
    <mergeCell ref="V6:Y6"/>
    <mergeCell ref="Z6:AC6"/>
    <mergeCell ref="AF5:AF6"/>
    <mergeCell ref="AG5:AJ5"/>
    <mergeCell ref="R5:U5"/>
    <mergeCell ref="V5:Y5"/>
    <mergeCell ref="Z5:AC5"/>
    <mergeCell ref="AF40:AF41"/>
    <mergeCell ref="AU12:AU13"/>
    <mergeCell ref="AK5:AN5"/>
    <mergeCell ref="AO5:AR5"/>
    <mergeCell ref="AG6:AJ6"/>
    <mergeCell ref="AK6:AN6"/>
    <mergeCell ref="AO6:AR6"/>
    <mergeCell ref="AV5:AY5"/>
    <mergeCell ref="AZ5:BC5"/>
    <mergeCell ref="BD5:BG5"/>
    <mergeCell ref="AV6:AY6"/>
    <mergeCell ref="AY1:BG1"/>
    <mergeCell ref="AY2:BG2"/>
    <mergeCell ref="AY3:BG3"/>
    <mergeCell ref="B5:B6"/>
    <mergeCell ref="K5:N5"/>
    <mergeCell ref="G5:J5"/>
    <mergeCell ref="C5:F5"/>
    <mergeCell ref="C6:F6"/>
    <mergeCell ref="G6:J6"/>
    <mergeCell ref="K6:N6"/>
    <mergeCell ref="Q1:AR3"/>
    <mergeCell ref="K2:N3"/>
    <mergeCell ref="K1:N1"/>
    <mergeCell ref="AU1:AX1"/>
    <mergeCell ref="AU2:AX2"/>
    <mergeCell ref="AU3:AX3"/>
    <mergeCell ref="AU5:AU6"/>
    <mergeCell ref="AZ6:BC6"/>
    <mergeCell ref="BD6:BG6"/>
    <mergeCell ref="AU40:AU41"/>
    <mergeCell ref="AU30:BG30"/>
    <mergeCell ref="AF30:AR30"/>
    <mergeCell ref="AF12:AF13"/>
    <mergeCell ref="AF18:AF19"/>
    <mergeCell ref="AF24:AF25"/>
    <mergeCell ref="AF31:AF32"/>
    <mergeCell ref="AF34:AF35"/>
    <mergeCell ref="AF37:AF38"/>
    <mergeCell ref="AU18:AU19"/>
    <mergeCell ref="AU24:AU25"/>
    <mergeCell ref="AU31:AU32"/>
    <mergeCell ref="AU34:AU35"/>
    <mergeCell ref="AU37:AU38"/>
    <mergeCell ref="B40:B41"/>
    <mergeCell ref="Q12:Q13"/>
    <mergeCell ref="Q18:Q19"/>
    <mergeCell ref="Q24:Q25"/>
    <mergeCell ref="Q31:Q32"/>
    <mergeCell ref="Q34:Q35"/>
    <mergeCell ref="Q37:Q38"/>
    <mergeCell ref="Q40:Q41"/>
    <mergeCell ref="Q30:AC30"/>
    <mergeCell ref="B30:N30"/>
    <mergeCell ref="B12:B13"/>
    <mergeCell ref="B18:B19"/>
    <mergeCell ref="B24:B25"/>
    <mergeCell ref="B31:B32"/>
    <mergeCell ref="B34:B35"/>
    <mergeCell ref="B37:B38"/>
    <mergeCell ref="C9:F9"/>
    <mergeCell ref="G9:J9"/>
    <mergeCell ref="K9:N9"/>
    <mergeCell ref="C10:F10"/>
    <mergeCell ref="G10:J10"/>
    <mergeCell ref="K10:N10"/>
    <mergeCell ref="C7:F7"/>
    <mergeCell ref="G7:J7"/>
    <mergeCell ref="K7:N7"/>
    <mergeCell ref="C8:F8"/>
    <mergeCell ref="G8:J8"/>
    <mergeCell ref="K8:N8"/>
    <mergeCell ref="V10:Y10"/>
    <mergeCell ref="Z10:AC10"/>
    <mergeCell ref="R7:U7"/>
    <mergeCell ref="R8:U8"/>
    <mergeCell ref="R9:U9"/>
    <mergeCell ref="R10:U10"/>
    <mergeCell ref="V7:Y7"/>
    <mergeCell ref="Z7:AC7"/>
    <mergeCell ref="V8:Y8"/>
    <mergeCell ref="Z8:AC8"/>
    <mergeCell ref="V9:Y9"/>
    <mergeCell ref="Z9:AC9"/>
    <mergeCell ref="AG9:AJ9"/>
    <mergeCell ref="AK9:AN9"/>
    <mergeCell ref="AO9:AR9"/>
    <mergeCell ref="AG10:AJ10"/>
    <mergeCell ref="AK10:AN10"/>
    <mergeCell ref="AO10:AR10"/>
    <mergeCell ref="AG7:AJ7"/>
    <mergeCell ref="AK7:AN7"/>
    <mergeCell ref="AO7:AR7"/>
    <mergeCell ref="AG8:AJ8"/>
    <mergeCell ref="AK8:AN8"/>
    <mergeCell ref="AO8:AR8"/>
    <mergeCell ref="AV9:AY9"/>
    <mergeCell ref="AZ9:BC9"/>
    <mergeCell ref="BD9:BG9"/>
    <mergeCell ref="AV10:AY10"/>
    <mergeCell ref="AZ10:BC10"/>
    <mergeCell ref="BD10:BG10"/>
    <mergeCell ref="AV7:AY7"/>
    <mergeCell ref="AZ7:BC7"/>
    <mergeCell ref="BD7:BG7"/>
    <mergeCell ref="AV8:AY8"/>
    <mergeCell ref="AZ8:BC8"/>
    <mergeCell ref="BD8:BG8"/>
  </mergeCells>
  <phoneticPr fontId="3" type="noConversion"/>
  <dataValidations count="4">
    <dataValidation type="list" allowBlank="1" showInputMessage="1" showErrorMessage="1" sqref="A12 A18 A24 A31 A34 A37 A40 A44 A46 A48 A50 AE12 AE18 AE24 AT44 AT46 AT48 AT50 P44 P46 P48 P50 P12 P18 P24 P31 P34 P37 P40 AE44 AE46 AE48 AE50 AE31 AE34 AE37 AE40 AT12 AT18 AT24 AT31 AT34 AT37 AT40">
      <formula1>Categories</formula1>
    </dataValidation>
    <dataValidation type="list" allowBlank="1" showInputMessage="1" showErrorMessage="1" sqref="B12:B13 AF12:AF13 Q12:Q13 AU12:AU13">
      <formula1>INDIRECT(A12)</formula1>
    </dataValidation>
    <dataValidation type="list" allowBlank="1" showInputMessage="1" showErrorMessage="1" sqref="Q4">
      <formula1>Athletes</formula1>
    </dataValidation>
    <dataValidation type="list" allowBlank="1" showInputMessage="1" showErrorMessage="1" sqref="A13 A38 A19 A25 A32 A35 A41 P13 P38 P19 P25 P32 P35 P41 AE13 AE38 AE19 AE25 AE32 AE35 AE41 AT13 AT38 AT19 AT25 AT32 AT35 AT41">
      <formula1>MAXES</formula1>
    </dataValidation>
  </dataValidations>
  <printOptions horizontalCentered="1" verticalCentered="1"/>
  <pageMargins left="0" right="0" top="0" bottom="0" header="0" footer="0"/>
  <pageSetup scale="68" orientation="landscape"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1030" r:id="rId3" name="List Box 6">
              <controlPr defaultSize="0" print="0" autoLine="0" autoPict="0">
                <anchor moveWithCells="1">
                  <from>
                    <xdr:col>63</xdr:col>
                    <xdr:colOff>50800</xdr:colOff>
                    <xdr:row>2</xdr:row>
                    <xdr:rowOff>114300</xdr:rowOff>
                  </from>
                  <to>
                    <xdr:col>68</xdr:col>
                    <xdr:colOff>101600</xdr:colOff>
                    <xdr:row>20</xdr:row>
                    <xdr:rowOff>177800</xdr:rowOff>
                  </to>
                </anchor>
              </controlPr>
            </control>
          </mc:Choice>
          <mc:Fallback/>
        </mc:AlternateContent>
        <mc:AlternateContent xmlns:mc="http://schemas.openxmlformats.org/markup-compatibility/2006">
          <mc:Choice Requires="x14">
            <control shapeId="1032" r:id="rId4" name="Check Box 8">
              <controlPr defaultSize="0" print="0" autoFill="0" autoLine="0" autoPict="0">
                <anchor moveWithCells="1">
                  <from>
                    <xdr:col>0</xdr:col>
                    <xdr:colOff>63500</xdr:colOff>
                    <xdr:row>4</xdr:row>
                    <xdr:rowOff>38100</xdr:rowOff>
                  </from>
                  <to>
                    <xdr:col>1</xdr:col>
                    <xdr:colOff>736600</xdr:colOff>
                    <xdr:row>6</xdr:row>
                    <xdr:rowOff>127000</xdr:rowOff>
                  </to>
                </anchor>
              </controlPr>
            </control>
          </mc:Choice>
          <mc:Fallback/>
        </mc:AlternateContent>
      </controls>
    </mc:Choice>
    <mc:Fallback/>
  </mc:AlternateContent>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dimension ref="A1:C7"/>
  <sheetViews>
    <sheetView workbookViewId="0">
      <selection activeCell="E6" sqref="E6"/>
    </sheetView>
  </sheetViews>
  <sheetFormatPr baseColWidth="10" defaultRowHeight="15" x14ac:dyDescent="0"/>
  <cols>
    <col min="3" max="5" width="15.83203125" customWidth="1"/>
  </cols>
  <sheetData>
    <row r="1" spans="1:3">
      <c r="A1" t="b">
        <v>1</v>
      </c>
      <c r="C1" s="48" t="str">
        <f>IF(A1=TRUE,"110%","90%")</f>
        <v>110%</v>
      </c>
    </row>
    <row r="5" spans="1:3" ht="29" customHeight="1"/>
    <row r="6" spans="1:3" ht="29" customHeight="1"/>
    <row r="7" spans="1:3" ht="29" customHeight="1"/>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3" r:id="rId3" name="Check Box 1">
              <controlPr defaultSize="0" print="0" autoFill="0" autoLine="0" autoPict="0">
                <anchor moveWithCells="1">
                  <from>
                    <xdr:col>2</xdr:col>
                    <xdr:colOff>25400</xdr:colOff>
                    <xdr:row>2</xdr:row>
                    <xdr:rowOff>88900</xdr:rowOff>
                  </from>
                  <to>
                    <xdr:col>3</xdr:col>
                    <xdr:colOff>723900</xdr:colOff>
                    <xdr:row>5</xdr:row>
                    <xdr:rowOff>228600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H9"/>
  <sheetViews>
    <sheetView zoomScale="125" workbookViewId="0">
      <selection activeCell="E9" sqref="E9"/>
    </sheetView>
  </sheetViews>
  <sheetFormatPr baseColWidth="10" defaultRowHeight="15" x14ac:dyDescent="0"/>
  <cols>
    <col min="1" max="8" width="19" customWidth="1"/>
  </cols>
  <sheetData>
    <row r="1" spans="1:8">
      <c r="A1" t="s">
        <v>18</v>
      </c>
      <c r="B1" t="s">
        <v>19</v>
      </c>
      <c r="C1" t="s">
        <v>20</v>
      </c>
      <c r="D1" t="s">
        <v>21</v>
      </c>
      <c r="E1" t="s">
        <v>22</v>
      </c>
      <c r="F1" t="s">
        <v>23</v>
      </c>
      <c r="G1" t="s">
        <v>24</v>
      </c>
      <c r="H1" t="s">
        <v>25</v>
      </c>
    </row>
    <row r="2" spans="1:8">
      <c r="A2" t="s">
        <v>26</v>
      </c>
      <c r="B2" t="s">
        <v>34</v>
      </c>
    </row>
    <row r="3" spans="1:8">
      <c r="A3" t="s">
        <v>27</v>
      </c>
      <c r="B3" t="s">
        <v>35</v>
      </c>
    </row>
    <row r="4" spans="1:8">
      <c r="A4" t="s">
        <v>28</v>
      </c>
      <c r="B4" t="s">
        <v>36</v>
      </c>
    </row>
    <row r="5" spans="1:8">
      <c r="A5" t="s">
        <v>29</v>
      </c>
      <c r="B5" t="s">
        <v>37</v>
      </c>
    </row>
    <row r="6" spans="1:8">
      <c r="A6" t="s">
        <v>30</v>
      </c>
      <c r="B6" t="s">
        <v>38</v>
      </c>
    </row>
    <row r="7" spans="1:8">
      <c r="A7" t="s">
        <v>31</v>
      </c>
      <c r="B7" t="s">
        <v>39</v>
      </c>
    </row>
    <row r="8" spans="1:8">
      <c r="A8" t="s">
        <v>32</v>
      </c>
    </row>
    <row r="9" spans="1:8">
      <c r="A9" t="s">
        <v>33</v>
      </c>
    </row>
  </sheetData>
  <dataValidations count="1">
    <dataValidation type="list" allowBlank="1" showInputMessage="1" showErrorMessage="1" sqref="I2">
      <formula1>Categories</formula1>
    </dataValidation>
  </dataValidations>
  <pageMargins left="0.7" right="0.7" top="0.75" bottom="0.75" header="0.3" footer="0.3"/>
  <pageSetup orientation="landscape" horizontalDpi="0" verticalDpi="0"/>
  <tableParts count="8">
    <tablePart r:id="rId1"/>
    <tablePart r:id="rId2"/>
    <tablePart r:id="rId3"/>
    <tablePart r:id="rId4"/>
    <tablePart r:id="rId5"/>
    <tablePart r:id="rId6"/>
    <tablePart r:id="rId7"/>
    <tablePart r:id="rId8"/>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J5"/>
  <sheetViews>
    <sheetView zoomScale="179" workbookViewId="0">
      <selection activeCell="C7" sqref="C7"/>
    </sheetView>
  </sheetViews>
  <sheetFormatPr baseColWidth="10" defaultRowHeight="15" x14ac:dyDescent="0"/>
  <cols>
    <col min="1" max="1" width="21.83203125" customWidth="1"/>
    <col min="2" max="10" width="8.1640625" style="26" customWidth="1"/>
  </cols>
  <sheetData>
    <row r="1" spans="1:10">
      <c r="A1" t="s">
        <v>40</v>
      </c>
      <c r="B1" s="26" t="s">
        <v>41</v>
      </c>
      <c r="C1" s="26" t="s">
        <v>42</v>
      </c>
      <c r="D1" s="26" t="s">
        <v>43</v>
      </c>
      <c r="E1" s="26" t="s">
        <v>44</v>
      </c>
      <c r="F1" s="26" t="s">
        <v>45</v>
      </c>
      <c r="G1" s="26" t="s">
        <v>46</v>
      </c>
      <c r="H1" s="26" t="s">
        <v>47</v>
      </c>
      <c r="I1" s="26" t="s">
        <v>48</v>
      </c>
      <c r="J1" s="26" t="s">
        <v>53</v>
      </c>
    </row>
    <row r="2" spans="1:10">
      <c r="A2" t="s">
        <v>49</v>
      </c>
      <c r="B2" s="26">
        <v>100</v>
      </c>
      <c r="C2" s="26">
        <v>200</v>
      </c>
      <c r="D2" s="26">
        <v>300</v>
      </c>
      <c r="E2" s="26">
        <v>400</v>
      </c>
      <c r="F2" s="26">
        <v>500</v>
      </c>
      <c r="G2" s="26">
        <v>600</v>
      </c>
      <c r="H2" s="26">
        <v>700</v>
      </c>
      <c r="I2" s="26">
        <v>800</v>
      </c>
    </row>
    <row r="3" spans="1:10">
      <c r="A3" t="s">
        <v>50</v>
      </c>
    </row>
    <row r="4" spans="1:10">
      <c r="A4" t="s">
        <v>51</v>
      </c>
    </row>
    <row r="5" spans="1:10">
      <c r="A5" t="s">
        <v>52</v>
      </c>
    </row>
  </sheetData>
  <pageMargins left="0.7" right="0.7" top="0.75" bottom="0.75" header="0.3" footer="0.3"/>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4 Day Program</vt:lpstr>
      <vt:lpstr>Sheet6</vt:lpstr>
      <vt:lpstr>Exercise List</vt:lpstr>
      <vt:lpstr>Athlete Max Sheet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Olson</dc:creator>
  <cp:lastModifiedBy>Admin</cp:lastModifiedBy>
  <cp:lastPrinted>2017-09-02T16:59:50Z</cp:lastPrinted>
  <dcterms:created xsi:type="dcterms:W3CDTF">2017-08-26T15:37:07Z</dcterms:created>
  <dcterms:modified xsi:type="dcterms:W3CDTF">2017-10-18T23:50:35Z</dcterms:modified>
</cp:coreProperties>
</file>